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anijela\Documents\FINANCIJSKO IZVJEŠĆE\2025\01.01.25-31.12.2025\"/>
    </mc:Choice>
  </mc:AlternateContent>
  <bookViews>
    <workbookView xWindow="0" yWindow="0" windowWidth="28800" windowHeight="118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G333" i="9"/>
  <c r="F333" i="9"/>
  <c r="H332" i="9"/>
  <c r="G332" i="9"/>
  <c r="F332" i="9"/>
  <c r="E332" i="9"/>
  <c r="B332" i="9" s="1"/>
  <c r="H331" i="9"/>
  <c r="E331" i="9" s="1"/>
  <c r="G331" i="9"/>
  <c r="F331" i="9"/>
  <c r="H330" i="9"/>
  <c r="G330" i="9"/>
  <c r="F330" i="9"/>
  <c r="E330" i="9"/>
  <c r="B330" i="9" s="1"/>
  <c r="H329" i="9"/>
  <c r="G329" i="9"/>
  <c r="F329" i="9"/>
  <c r="H328" i="9"/>
  <c r="G328" i="9"/>
  <c r="F328" i="9"/>
  <c r="E328" i="9"/>
  <c r="B328" i="9" s="1"/>
  <c r="H327" i="9"/>
  <c r="G327" i="9"/>
  <c r="F327" i="9"/>
  <c r="H326" i="9"/>
  <c r="G326" i="9"/>
  <c r="F326" i="9"/>
  <c r="H325" i="9"/>
  <c r="E325" i="9" s="1"/>
  <c r="G325" i="9"/>
  <c r="F325" i="9"/>
  <c r="H324" i="9"/>
  <c r="G324" i="9"/>
  <c r="F324" i="9"/>
  <c r="H323" i="9"/>
  <c r="E323" i="9" s="1"/>
  <c r="G323" i="9"/>
  <c r="F323" i="9"/>
  <c r="H322" i="9"/>
  <c r="G322" i="9"/>
  <c r="F322" i="9"/>
  <c r="H321" i="9"/>
  <c r="E321" i="9" s="1"/>
  <c r="G321" i="9"/>
  <c r="F321" i="9"/>
  <c r="H320" i="9"/>
  <c r="G320" i="9"/>
  <c r="F320" i="9"/>
  <c r="H319" i="9"/>
  <c r="E319" i="9" s="1"/>
  <c r="G319" i="9"/>
  <c r="F319" i="9"/>
  <c r="H318" i="9"/>
  <c r="E318" i="9" s="1"/>
  <c r="B318" i="9" s="1"/>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H142" i="9"/>
  <c r="E142" i="9" s="1"/>
  <c r="G142" i="9"/>
  <c r="F142" i="9"/>
  <c r="B142" i="9"/>
  <c r="H141" i="9"/>
  <c r="G141" i="9"/>
  <c r="F141" i="9"/>
  <c r="E141" i="9"/>
  <c r="B141" i="9" s="1"/>
  <c r="H140" i="9"/>
  <c r="E140" i="9" s="1"/>
  <c r="G140" i="9"/>
  <c r="F140" i="9"/>
  <c r="B140" i="9"/>
  <c r="H139" i="9"/>
  <c r="G139" i="9"/>
  <c r="F139" i="9"/>
  <c r="E139" i="9"/>
  <c r="B139" i="9" s="1"/>
  <c r="H138" i="9"/>
  <c r="E138" i="9" s="1"/>
  <c r="G138" i="9"/>
  <c r="F138" i="9"/>
  <c r="B138" i="9"/>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E111" i="9" s="1"/>
  <c r="B111" i="9" s="1"/>
  <c r="G111" i="9"/>
  <c r="F111" i="9"/>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E97" i="9" s="1"/>
  <c r="B97" i="9" s="1"/>
  <c r="G97" i="9"/>
  <c r="F97" i="9"/>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G74" i="9"/>
  <c r="F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B64" i="9" s="1"/>
  <c r="G64" i="9"/>
  <c r="F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G56" i="9"/>
  <c r="F56" i="9"/>
  <c r="H55" i="9"/>
  <c r="E55" i="9" s="1"/>
  <c r="B55" i="9" s="1"/>
  <c r="G55" i="9"/>
  <c r="F55" i="9"/>
  <c r="H54" i="9"/>
  <c r="E54" i="9" s="1"/>
  <c r="G54" i="9"/>
  <c r="F54" i="9"/>
  <c r="B54" i="9"/>
  <c r="H53" i="9"/>
  <c r="G53" i="9"/>
  <c r="F53" i="9"/>
  <c r="E53" i="9"/>
  <c r="B53" i="9" s="1"/>
  <c r="H52" i="9"/>
  <c r="E52" i="9" s="1"/>
  <c r="G52" i="9"/>
  <c r="F52" i="9"/>
  <c r="B52" i="9"/>
  <c r="H51" i="9"/>
  <c r="E51" i="9" s="1"/>
  <c r="B51" i="9" s="1"/>
  <c r="G51" i="9"/>
  <c r="F51" i="9"/>
  <c r="H50" i="9"/>
  <c r="E50" i="9" s="1"/>
  <c r="G50" i="9"/>
  <c r="F50" i="9"/>
  <c r="B50" i="9"/>
  <c r="H49" i="9"/>
  <c r="E49" i="9" s="1"/>
  <c r="B49" i="9" s="1"/>
  <c r="G49" i="9"/>
  <c r="F49" i="9"/>
  <c r="H48" i="9"/>
  <c r="E48" i="9" s="1"/>
  <c r="B48" i="9" s="1"/>
  <c r="G48" i="9"/>
  <c r="F48" i="9"/>
  <c r="H47" i="9"/>
  <c r="E47" i="9" s="1"/>
  <c r="B47" i="9" s="1"/>
  <c r="G47" i="9"/>
  <c r="F47" i="9"/>
  <c r="H46" i="9"/>
  <c r="E46" i="9" s="1"/>
  <c r="G46" i="9"/>
  <c r="F46" i="9"/>
  <c r="B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G40" i="9"/>
  <c r="F40" i="9"/>
  <c r="B40" i="9"/>
  <c r="H39" i="9"/>
  <c r="G39" i="9"/>
  <c r="F39" i="9"/>
  <c r="H38" i="9"/>
  <c r="E38" i="9" s="1"/>
  <c r="B38" i="9" s="1"/>
  <c r="G38" i="9"/>
  <c r="F38" i="9"/>
  <c r="H37" i="9"/>
  <c r="G37" i="9"/>
  <c r="F37" i="9"/>
  <c r="H36" i="9"/>
  <c r="G36" i="9"/>
  <c r="F36" i="9"/>
  <c r="H35" i="9"/>
  <c r="E35" i="9" s="1"/>
  <c r="B35" i="9" s="1"/>
  <c r="G35" i="9"/>
  <c r="F35" i="9"/>
  <c r="H34" i="9"/>
  <c r="E34" i="9" s="1"/>
  <c r="G34" i="9"/>
  <c r="F34" i="9"/>
  <c r="B34" i="9"/>
  <c r="H33" i="9"/>
  <c r="G33" i="9"/>
  <c r="F33" i="9"/>
  <c r="E33" i="9"/>
  <c r="B33" i="9" s="1"/>
  <c r="H32" i="9"/>
  <c r="E32" i="9" s="1"/>
  <c r="G32" i="9"/>
  <c r="F32" i="9"/>
  <c r="B32" i="9"/>
  <c r="H31" i="9"/>
  <c r="G31" i="9"/>
  <c r="F31" i="9"/>
  <c r="H30" i="9"/>
  <c r="E30" i="9" s="1"/>
  <c r="G30" i="9"/>
  <c r="F30" i="9"/>
  <c r="B30" i="9"/>
  <c r="H29" i="9"/>
  <c r="G29" i="9"/>
  <c r="F29" i="9"/>
  <c r="E29" i="9"/>
  <c r="B29" i="9" s="1"/>
  <c r="H28" i="9"/>
  <c r="E28" i="9" s="1"/>
  <c r="G28" i="9"/>
  <c r="F28" i="9"/>
  <c r="B28" i="9"/>
  <c r="H27" i="9"/>
  <c r="G27" i="9"/>
  <c r="F27" i="9"/>
  <c r="E27" i="9"/>
  <c r="B27" i="9" s="1"/>
  <c r="H26" i="9"/>
  <c r="E26" i="9" s="1"/>
  <c r="B26" i="9" s="1"/>
  <c r="G26" i="9"/>
  <c r="F26" i="9"/>
  <c r="H25" i="9"/>
  <c r="G25" i="9"/>
  <c r="F25" i="9"/>
  <c r="E25" i="9"/>
  <c r="B25" i="9" s="1"/>
  <c r="F24" i="9"/>
  <c r="F4" i="9"/>
  <c r="O3" i="9"/>
  <c r="G296" i="9" s="1"/>
  <c r="I3" i="9"/>
  <c r="H3" i="9"/>
  <c r="G3" i="9"/>
  <c r="D104" i="8"/>
  <c r="I41" i="3" s="1"/>
  <c r="D97" i="8"/>
  <c r="D92" i="8"/>
  <c r="D87" i="8"/>
  <c r="D82" i="8"/>
  <c r="D77" i="8"/>
  <c r="D72" i="8"/>
  <c r="D67" i="8"/>
  <c r="D62" i="8"/>
  <c r="D57" i="8"/>
  <c r="D52" i="8"/>
  <c r="D46" i="8"/>
  <c r="D37" i="8"/>
  <c r="D27" i="8"/>
  <c r="D25" i="8" s="1"/>
  <c r="C1602" i="1" s="1"/>
  <c r="G1602" i="1" s="1"/>
  <c r="D18" i="8"/>
  <c r="D8" i="8"/>
  <c r="D6" i="8" s="1"/>
  <c r="C1583" i="1" s="1"/>
  <c r="H1583" i="1" s="1"/>
  <c r="E44" i="7"/>
  <c r="D44" i="7"/>
  <c r="E39" i="7"/>
  <c r="D39" i="7"/>
  <c r="E38" i="7"/>
  <c r="D38" i="7"/>
  <c r="E30" i="7"/>
  <c r="D30" i="7"/>
  <c r="E23" i="7"/>
  <c r="D23" i="7"/>
  <c r="E22" i="7"/>
  <c r="D22" i="7"/>
  <c r="E14" i="7"/>
  <c r="D14" i="7"/>
  <c r="E7" i="7"/>
  <c r="D7" i="7"/>
  <c r="E6" i="7"/>
  <c r="D6" i="7"/>
  <c r="E5" i="7"/>
  <c r="I33" i="3"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F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D255" i="5" s="1"/>
  <c r="F255" i="5" s="1"/>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182" i="1"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E571" i="4" s="1"/>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226" i="9" s="1"/>
  <c r="E226" i="9" s="1"/>
  <c r="B226" i="9" s="1"/>
  <c r="D536" i="4"/>
  <c r="D535" i="4" s="1"/>
  <c r="F534" i="4"/>
  <c r="F533" i="4"/>
  <c r="E532" i="4"/>
  <c r="D532" i="4"/>
  <c r="D522" i="4" s="1"/>
  <c r="F522" i="4" s="1"/>
  <c r="F531" i="4"/>
  <c r="F530" i="4"/>
  <c r="E529" i="4"/>
  <c r="D529" i="4"/>
  <c r="G222" i="9" s="1"/>
  <c r="E222" i="9" s="1"/>
  <c r="B222" i="9"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E479" i="4" s="1"/>
  <c r="D485" i="4"/>
  <c r="F485" i="4" s="1"/>
  <c r="F484" i="4"/>
  <c r="F483" i="4"/>
  <c r="F482" i="4"/>
  <c r="F481" i="4"/>
  <c r="E480" i="4"/>
  <c r="D480" i="4"/>
  <c r="D479" i="4" s="1"/>
  <c r="F479" i="4" s="1"/>
  <c r="F478" i="4"/>
  <c r="F477" i="4"/>
  <c r="E476" i="4"/>
  <c r="D476" i="4"/>
  <c r="D466" i="4" s="1"/>
  <c r="F46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D431" i="4" s="1"/>
  <c r="E428" i="4"/>
  <c r="D423" i="1" s="1"/>
  <c r="H423" i="1" s="1"/>
  <c r="D428" i="4"/>
  <c r="E427" i="4"/>
  <c r="D422" i="1" s="1"/>
  <c r="H422" i="1" s="1"/>
  <c r="D427" i="4"/>
  <c r="D648" i="4" s="1"/>
  <c r="E426" i="4"/>
  <c r="E647" i="4" s="1"/>
  <c r="D641" i="1" s="1"/>
  <c r="D426" i="4"/>
  <c r="F421" i="4"/>
  <c r="F420" i="4"/>
  <c r="F419" i="4"/>
  <c r="F416" i="4"/>
  <c r="F415" i="4"/>
  <c r="F414" i="4"/>
  <c r="F413" i="4"/>
  <c r="E412" i="4"/>
  <c r="D407" i="1" s="1"/>
  <c r="H407" i="1" s="1"/>
  <c r="D412" i="4"/>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E373" i="4" s="1"/>
  <c r="D368" i="1" s="1"/>
  <c r="H368" i="1" s="1"/>
  <c r="D374" i="4"/>
  <c r="F374" i="4" s="1"/>
  <c r="D373" i="4"/>
  <c r="F373" i="4" s="1"/>
  <c r="F372" i="4"/>
  <c r="F371" i="4"/>
  <c r="F370" i="4"/>
  <c r="F369" i="4"/>
  <c r="F368" i="4"/>
  <c r="F367" i="4"/>
  <c r="E366" i="4"/>
  <c r="D366" i="4"/>
  <c r="F366" i="4" s="1"/>
  <c r="F365" i="4"/>
  <c r="F364" i="4"/>
  <c r="F363" i="4"/>
  <c r="E362" i="4"/>
  <c r="E361" i="4" s="1"/>
  <c r="E360" i="4" s="1"/>
  <c r="D355" i="1" s="1"/>
  <c r="H355" i="1" s="1"/>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198" i="1" s="1"/>
  <c r="H198" i="1" s="1"/>
  <c r="D203" i="4"/>
  <c r="F203" i="4" s="1"/>
  <c r="D202" i="4"/>
  <c r="F202" i="4" s="1"/>
  <c r="F201" i="4"/>
  <c r="F200" i="4"/>
  <c r="F199" i="4"/>
  <c r="F198" i="4"/>
  <c r="F197" i="4"/>
  <c r="F196" i="4"/>
  <c r="F195" i="4"/>
  <c r="E194" i="4"/>
  <c r="D190" i="1" s="1"/>
  <c r="H190" i="1" s="1"/>
  <c r="D194" i="4"/>
  <c r="F193" i="4"/>
  <c r="F192" i="4"/>
  <c r="F191" i="4"/>
  <c r="F190" i="4"/>
  <c r="E189" i="4"/>
  <c r="D185" i="1" s="1"/>
  <c r="H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70" i="4" s="1"/>
  <c r="F169" i="4"/>
  <c r="F168" i="4"/>
  <c r="F167" i="4"/>
  <c r="F166" i="4"/>
  <c r="E165" i="4"/>
  <c r="D165" i="4"/>
  <c r="D164" i="4"/>
  <c r="F163" i="4"/>
  <c r="F162" i="4"/>
  <c r="F161" i="4"/>
  <c r="E160" i="4"/>
  <c r="E153" i="4" s="1"/>
  <c r="D149" i="1" s="1"/>
  <c r="H149" i="1" s="1"/>
  <c r="D160" i="4"/>
  <c r="F159" i="4"/>
  <c r="F158" i="4"/>
  <c r="F157" i="4"/>
  <c r="F156" i="4"/>
  <c r="F155" i="4"/>
  <c r="E154" i="4"/>
  <c r="D154" i="4"/>
  <c r="D153" i="4" s="1"/>
  <c r="F151" i="4"/>
  <c r="F150" i="4"/>
  <c r="F149" i="4"/>
  <c r="F148" i="4"/>
  <c r="F147" i="4"/>
  <c r="F146" i="4"/>
  <c r="F145" i="4"/>
  <c r="F144" i="4"/>
  <c r="F143" i="4"/>
  <c r="F142" i="4"/>
  <c r="E141" i="4"/>
  <c r="E140" i="4" s="1"/>
  <c r="D136" i="1" s="1"/>
  <c r="H136" i="1" s="1"/>
  <c r="D141" i="4"/>
  <c r="F141" i="4" s="1"/>
  <c r="D140" i="4"/>
  <c r="F140" i="4" s="1"/>
  <c r="F139" i="4"/>
  <c r="F138" i="4"/>
  <c r="F137" i="4"/>
  <c r="F136" i="4"/>
  <c r="E135" i="4"/>
  <c r="E134" i="4" s="1"/>
  <c r="D135" i="4"/>
  <c r="D134" i="4"/>
  <c r="F134" i="4" s="1"/>
  <c r="F133" i="4"/>
  <c r="F132" i="4"/>
  <c r="F131" i="4"/>
  <c r="F130" i="4"/>
  <c r="E129" i="4"/>
  <c r="D125" i="1" s="1"/>
  <c r="H125" i="1" s="1"/>
  <c r="D129" i="4"/>
  <c r="F128" i="4"/>
  <c r="F127" i="4"/>
  <c r="E126" i="4"/>
  <c r="D122" i="1" s="1"/>
  <c r="H122" i="1" s="1"/>
  <c r="D126" i="4"/>
  <c r="D125" i="4" s="1"/>
  <c r="E125" i="4"/>
  <c r="D121" i="1" s="1"/>
  <c r="H121" i="1" s="1"/>
  <c r="F124" i="4"/>
  <c r="F123" i="4"/>
  <c r="F122" i="4"/>
  <c r="F121" i="4"/>
  <c r="E120" i="4"/>
  <c r="D120" i="4"/>
  <c r="F120" i="4" s="1"/>
  <c r="F119" i="4"/>
  <c r="F118" i="4"/>
  <c r="F117" i="4"/>
  <c r="F116" i="4"/>
  <c r="F115" i="4"/>
  <c r="F114" i="4"/>
  <c r="F113" i="4"/>
  <c r="E112" i="4"/>
  <c r="D108" i="1" s="1"/>
  <c r="H108" i="1" s="1"/>
  <c r="D112" i="4"/>
  <c r="F111" i="4"/>
  <c r="F110" i="4"/>
  <c r="F109" i="4"/>
  <c r="F108" i="4"/>
  <c r="E107" i="4"/>
  <c r="E106" i="4" s="1"/>
  <c r="D102" i="1" s="1"/>
  <c r="H102" i="1"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E49" i="4" s="1"/>
  <c r="D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C1683" i="1"/>
  <c r="H1683" i="1" s="1"/>
  <c r="C1682" i="1"/>
  <c r="H1682" i="1" s="1"/>
  <c r="C1681" i="1"/>
  <c r="H1681" i="1" s="1"/>
  <c r="C1680" i="1"/>
  <c r="H1680" i="1" s="1"/>
  <c r="G1679" i="1"/>
  <c r="C1679" i="1"/>
  <c r="H1679" i="1" s="1"/>
  <c r="C1678" i="1"/>
  <c r="H1678" i="1" s="1"/>
  <c r="G1677" i="1"/>
  <c r="C1677" i="1"/>
  <c r="H1677" i="1" s="1"/>
  <c r="C1676" i="1"/>
  <c r="H1676" i="1" s="1"/>
  <c r="G1675" i="1"/>
  <c r="C1675" i="1"/>
  <c r="H1675" i="1" s="1"/>
  <c r="C1674" i="1"/>
  <c r="H1674" i="1" s="1"/>
  <c r="G1673" i="1"/>
  <c r="C1673" i="1"/>
  <c r="H1673" i="1" s="1"/>
  <c r="C1672" i="1"/>
  <c r="H1672" i="1" s="1"/>
  <c r="G1671" i="1"/>
  <c r="C1671" i="1"/>
  <c r="H1671" i="1" s="1"/>
  <c r="C1670" i="1"/>
  <c r="H1670" i="1" s="1"/>
  <c r="G1669" i="1"/>
  <c r="C1669" i="1"/>
  <c r="H1669" i="1" s="1"/>
  <c r="C1668" i="1"/>
  <c r="H1668" i="1" s="1"/>
  <c r="G1667" i="1"/>
  <c r="C1667" i="1"/>
  <c r="H1667" i="1" s="1"/>
  <c r="C1666" i="1"/>
  <c r="H1666" i="1" s="1"/>
  <c r="G1665" i="1"/>
  <c r="C1665" i="1"/>
  <c r="H1665" i="1" s="1"/>
  <c r="C1664" i="1"/>
  <c r="H1664" i="1" s="1"/>
  <c r="G1663" i="1"/>
  <c r="C1663" i="1"/>
  <c r="H1663" i="1" s="1"/>
  <c r="C1662" i="1"/>
  <c r="H1662" i="1" s="1"/>
  <c r="G1661" i="1"/>
  <c r="C1661" i="1"/>
  <c r="H1661" i="1" s="1"/>
  <c r="C1660" i="1"/>
  <c r="H1660" i="1" s="1"/>
  <c r="G1659" i="1"/>
  <c r="C1659" i="1"/>
  <c r="H1659" i="1" s="1"/>
  <c r="C1658" i="1"/>
  <c r="H1658" i="1" s="1"/>
  <c r="G1657" i="1"/>
  <c r="C1657" i="1"/>
  <c r="H1657" i="1" s="1"/>
  <c r="C1656" i="1"/>
  <c r="H1656" i="1" s="1"/>
  <c r="G1655" i="1"/>
  <c r="C1655" i="1"/>
  <c r="H1655" i="1" s="1"/>
  <c r="C1654" i="1"/>
  <c r="H1654" i="1" s="1"/>
  <c r="G1653" i="1"/>
  <c r="C1653" i="1"/>
  <c r="H1653" i="1" s="1"/>
  <c r="C1652" i="1"/>
  <c r="H1652" i="1" s="1"/>
  <c r="G1651" i="1"/>
  <c r="C1651" i="1"/>
  <c r="H1651" i="1" s="1"/>
  <c r="C1650" i="1"/>
  <c r="H1650" i="1" s="1"/>
  <c r="G1649" i="1"/>
  <c r="C1649" i="1"/>
  <c r="H1649" i="1" s="1"/>
  <c r="C1648" i="1"/>
  <c r="H1648" i="1" s="1"/>
  <c r="G1647" i="1"/>
  <c r="C1647" i="1"/>
  <c r="H1647" i="1" s="1"/>
  <c r="C1646" i="1"/>
  <c r="H1646" i="1" s="1"/>
  <c r="G1645" i="1"/>
  <c r="C1645" i="1"/>
  <c r="H1645" i="1" s="1"/>
  <c r="C1644" i="1"/>
  <c r="H1644" i="1" s="1"/>
  <c r="G1643" i="1"/>
  <c r="C1643" i="1"/>
  <c r="H1643" i="1" s="1"/>
  <c r="C1642" i="1"/>
  <c r="H1642" i="1" s="1"/>
  <c r="G1641" i="1"/>
  <c r="C1641" i="1"/>
  <c r="H1641" i="1" s="1"/>
  <c r="C1640" i="1"/>
  <c r="H1640" i="1" s="1"/>
  <c r="C1639" i="1"/>
  <c r="H1639" i="1" s="1"/>
  <c r="C1638" i="1"/>
  <c r="H1638" i="1" s="1"/>
  <c r="G1637" i="1"/>
  <c r="C1637" i="1"/>
  <c r="H1637" i="1" s="1"/>
  <c r="C1636" i="1"/>
  <c r="H1636" i="1" s="1"/>
  <c r="G1635" i="1"/>
  <c r="C1635" i="1"/>
  <c r="H1635" i="1" s="1"/>
  <c r="C1634" i="1"/>
  <c r="H1634" i="1" s="1"/>
  <c r="G1633" i="1"/>
  <c r="C1633" i="1"/>
  <c r="H1633" i="1" s="1"/>
  <c r="C1632" i="1"/>
  <c r="H1632" i="1" s="1"/>
  <c r="G1631" i="1"/>
  <c r="C1631" i="1"/>
  <c r="H1631" i="1" s="1"/>
  <c r="C1630" i="1"/>
  <c r="G1630" i="1" s="1"/>
  <c r="C1629" i="1"/>
  <c r="H1629" i="1" s="1"/>
  <c r="G1627" i="1"/>
  <c r="C1627" i="1"/>
  <c r="H1627" i="1" s="1"/>
  <c r="H1626" i="1"/>
  <c r="C1626" i="1"/>
  <c r="G1626" i="1" s="1"/>
  <c r="G1625" i="1"/>
  <c r="C1625" i="1"/>
  <c r="H1625" i="1" s="1"/>
  <c r="H1624" i="1"/>
  <c r="C1624" i="1"/>
  <c r="G1624" i="1" s="1"/>
  <c r="G1623" i="1"/>
  <c r="C1623" i="1"/>
  <c r="H1623" i="1" s="1"/>
  <c r="C1620" i="1"/>
  <c r="G1620" i="1" s="1"/>
  <c r="G1619" i="1"/>
  <c r="C1619" i="1"/>
  <c r="H1619" i="1" s="1"/>
  <c r="C1618" i="1"/>
  <c r="G1618" i="1" s="1"/>
  <c r="G1617" i="1"/>
  <c r="C1617" i="1"/>
  <c r="H1617" i="1" s="1"/>
  <c r="C1616" i="1"/>
  <c r="G1616" i="1" s="1"/>
  <c r="G1615" i="1"/>
  <c r="C1615" i="1"/>
  <c r="H1615" i="1" s="1"/>
  <c r="C1614" i="1"/>
  <c r="G1614" i="1" s="1"/>
  <c r="G1613" i="1"/>
  <c r="C1613" i="1"/>
  <c r="H1613" i="1" s="1"/>
  <c r="C1612" i="1"/>
  <c r="G1612" i="1" s="1"/>
  <c r="G1611" i="1"/>
  <c r="C1611" i="1"/>
  <c r="H1611" i="1" s="1"/>
  <c r="C1610" i="1"/>
  <c r="G1610" i="1" s="1"/>
  <c r="G1609" i="1"/>
  <c r="C1609" i="1"/>
  <c r="H1609" i="1" s="1"/>
  <c r="C1608" i="1"/>
  <c r="G1608" i="1" s="1"/>
  <c r="C1607" i="1"/>
  <c r="H1607" i="1" s="1"/>
  <c r="C1606" i="1"/>
  <c r="G1606" i="1" s="1"/>
  <c r="G1605" i="1"/>
  <c r="C1605" i="1"/>
  <c r="H1605" i="1" s="1"/>
  <c r="G1603" i="1"/>
  <c r="C1603" i="1"/>
  <c r="H1603" i="1" s="1"/>
  <c r="G1601" i="1"/>
  <c r="C1601" i="1"/>
  <c r="H1601" i="1" s="1"/>
  <c r="C1600" i="1"/>
  <c r="G1600" i="1" s="1"/>
  <c r="C1599" i="1"/>
  <c r="H1599" i="1" s="1"/>
  <c r="C1598" i="1"/>
  <c r="G1598" i="1" s="1"/>
  <c r="C1597" i="1"/>
  <c r="H1597" i="1" s="1"/>
  <c r="G1596" i="1"/>
  <c r="C1596" i="1"/>
  <c r="H1596" i="1" s="1"/>
  <c r="C1595" i="1"/>
  <c r="H1595" i="1" s="1"/>
  <c r="C1594" i="1"/>
  <c r="G1594" i="1" s="1"/>
  <c r="C1593" i="1"/>
  <c r="H1593" i="1" s="1"/>
  <c r="C1592" i="1"/>
  <c r="G1592" i="1" s="1"/>
  <c r="C1591" i="1"/>
  <c r="H1591" i="1" s="1"/>
  <c r="C1590" i="1"/>
  <c r="G1590" i="1" s="1"/>
  <c r="C1589" i="1"/>
  <c r="H1589" i="1" s="1"/>
  <c r="C1588" i="1"/>
  <c r="G1588" i="1" s="1"/>
  <c r="C1587" i="1"/>
  <c r="H1587" i="1" s="1"/>
  <c r="C1586" i="1"/>
  <c r="H1586" i="1" s="1"/>
  <c r="G1584" i="1"/>
  <c r="C1584" i="1"/>
  <c r="H1584"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H1565" i="1" s="1"/>
  <c r="C1565" i="1"/>
  <c r="J1565" i="1" s="1"/>
  <c r="D1564" i="1"/>
  <c r="J1564" i="1" s="1"/>
  <c r="C1564" i="1"/>
  <c r="G1564" i="1" s="1"/>
  <c r="D1563" i="1"/>
  <c r="H1563" i="1" s="1"/>
  <c r="C1563" i="1"/>
  <c r="G1563" i="1" s="1"/>
  <c r="D1562" i="1"/>
  <c r="J1562" i="1" s="1"/>
  <c r="C1562" i="1"/>
  <c r="G1562" i="1" s="1"/>
  <c r="D1561" i="1"/>
  <c r="J1561" i="1" s="1"/>
  <c r="C1561" i="1"/>
  <c r="G1561" i="1" s="1"/>
  <c r="D1560" i="1"/>
  <c r="J1560" i="1" s="1"/>
  <c r="C1560" i="1"/>
  <c r="G1560" i="1" s="1"/>
  <c r="D1559" i="1"/>
  <c r="J1559" i="1" s="1"/>
  <c r="C1559" i="1"/>
  <c r="G1559" i="1" s="1"/>
  <c r="D1558" i="1"/>
  <c r="J1558" i="1" s="1"/>
  <c r="C1558" i="1"/>
  <c r="D1557" i="1"/>
  <c r="J1557" i="1" s="1"/>
  <c r="C1557" i="1"/>
  <c r="G1557" i="1" s="1"/>
  <c r="D1556" i="1"/>
  <c r="H1556" i="1" s="1"/>
  <c r="C1556" i="1"/>
  <c r="D1555" i="1"/>
  <c r="H1555" i="1" s="1"/>
  <c r="C1555" i="1"/>
  <c r="D1554" i="1"/>
  <c r="J1554" i="1" s="1"/>
  <c r="C1554" i="1"/>
  <c r="G1554" i="1" s="1"/>
  <c r="D1553" i="1"/>
  <c r="J1553" i="1" s="1"/>
  <c r="C1553" i="1"/>
  <c r="G1553" i="1" s="1"/>
  <c r="D1552" i="1"/>
  <c r="H1552" i="1" s="1"/>
  <c r="C1552" i="1"/>
  <c r="J1552" i="1" s="1"/>
  <c r="D1551" i="1"/>
  <c r="H1551" i="1" s="1"/>
  <c r="C1551" i="1"/>
  <c r="J1551" i="1" s="1"/>
  <c r="D1550" i="1"/>
  <c r="H1550" i="1" s="1"/>
  <c r="C1550" i="1"/>
  <c r="J1550" i="1" s="1"/>
  <c r="D1549" i="1"/>
  <c r="C1549" i="1"/>
  <c r="J1549" i="1" s="1"/>
  <c r="D1548" i="1"/>
  <c r="C1548" i="1"/>
  <c r="J1548" i="1" s="1"/>
  <c r="D1547" i="1"/>
  <c r="C1547" i="1"/>
  <c r="J1547" i="1" s="1"/>
  <c r="D1546" i="1"/>
  <c r="C1546" i="1"/>
  <c r="G1546" i="1" s="1"/>
  <c r="D1545" i="1"/>
  <c r="C1545" i="1"/>
  <c r="G1545" i="1" s="1"/>
  <c r="D1544" i="1"/>
  <c r="C1544" i="1"/>
  <c r="G1544" i="1" s="1"/>
  <c r="D1543" i="1"/>
  <c r="C1543" i="1"/>
  <c r="G1543" i="1" s="1"/>
  <c r="D1542" i="1"/>
  <c r="C1542" i="1"/>
  <c r="D1541" i="1"/>
  <c r="C1541" i="1"/>
  <c r="G1541" i="1" s="1"/>
  <c r="D1540" i="1"/>
  <c r="C1540" i="1"/>
  <c r="D1539" i="1"/>
  <c r="C1539" i="1"/>
  <c r="D1538" i="1"/>
  <c r="C1538" i="1"/>
  <c r="D1536" i="1"/>
  <c r="C1536" i="1"/>
  <c r="G1536" i="1" s="1"/>
  <c r="D1535" i="1"/>
  <c r="C1535" i="1"/>
  <c r="G1535" i="1" s="1"/>
  <c r="D1534" i="1"/>
  <c r="C1534" i="1"/>
  <c r="G1534" i="1" s="1"/>
  <c r="D1533" i="1"/>
  <c r="C1533" i="1"/>
  <c r="G1533" i="1" s="1"/>
  <c r="D1532" i="1"/>
  <c r="C1532" i="1"/>
  <c r="G1532" i="1" s="1"/>
  <c r="D1531" i="1"/>
  <c r="C1531" i="1"/>
  <c r="G1531" i="1" s="1"/>
  <c r="D1530" i="1"/>
  <c r="C1530" i="1"/>
  <c r="G1530" i="1" s="1"/>
  <c r="D1529" i="1"/>
  <c r="C1529" i="1"/>
  <c r="G1529" i="1" s="1"/>
  <c r="D1528" i="1"/>
  <c r="C1528" i="1"/>
  <c r="G1528" i="1" s="1"/>
  <c r="D1527" i="1"/>
  <c r="C1527" i="1"/>
  <c r="G1527" i="1" s="1"/>
  <c r="D1526" i="1"/>
  <c r="C1526" i="1"/>
  <c r="G1526" i="1" s="1"/>
  <c r="D1525" i="1"/>
  <c r="C1525" i="1"/>
  <c r="G1525" i="1" s="1"/>
  <c r="D1524" i="1"/>
  <c r="C1524" i="1"/>
  <c r="G1524" i="1" s="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G1513" i="1" s="1"/>
  <c r="D1512" i="1"/>
  <c r="C1512" i="1"/>
  <c r="G1512" i="1" s="1"/>
  <c r="D1511" i="1"/>
  <c r="C1511" i="1"/>
  <c r="G1511" i="1" s="1"/>
  <c r="D1510" i="1"/>
  <c r="C1510" i="1"/>
  <c r="G1510" i="1" s="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C1400" i="1"/>
  <c r="G1400" i="1" s="1"/>
  <c r="D1399" i="1"/>
  <c r="C1399" i="1"/>
  <c r="G1399" i="1" s="1"/>
  <c r="D1398" i="1"/>
  <c r="C1398" i="1"/>
  <c r="D1397" i="1"/>
  <c r="C1397" i="1"/>
  <c r="D1396" i="1"/>
  <c r="C1396" i="1"/>
  <c r="D1395" i="1"/>
  <c r="C1395" i="1"/>
  <c r="G1395" i="1" s="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G1375" i="1" s="1"/>
  <c r="D1374" i="1"/>
  <c r="C1374" i="1"/>
  <c r="D1373" i="1"/>
  <c r="C1373" i="1"/>
  <c r="G1373" i="1" s="1"/>
  <c r="D1372" i="1"/>
  <c r="C1372" i="1"/>
  <c r="G1372" i="1" s="1"/>
  <c r="D1371" i="1"/>
  <c r="C1371" i="1"/>
  <c r="D1370" i="1"/>
  <c r="C1370" i="1"/>
  <c r="D1369" i="1"/>
  <c r="C1369" i="1"/>
  <c r="D1368" i="1"/>
  <c r="C1368" i="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D1345" i="1"/>
  <c r="C1345" i="1"/>
  <c r="G1345" i="1" s="1"/>
  <c r="D1344" i="1"/>
  <c r="C1344" i="1"/>
  <c r="G1344" i="1" s="1"/>
  <c r="D1343" i="1"/>
  <c r="C1343" i="1"/>
  <c r="G1343" i="1" s="1"/>
  <c r="D1342" i="1"/>
  <c r="C1342" i="1"/>
  <c r="D1341" i="1"/>
  <c r="C1341" i="1"/>
  <c r="D1340" i="1"/>
  <c r="C1340" i="1"/>
  <c r="D1339" i="1"/>
  <c r="C1339" i="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D1309" i="1"/>
  <c r="C1309" i="1"/>
  <c r="D1308" i="1"/>
  <c r="C1308" i="1"/>
  <c r="D1307" i="1"/>
  <c r="C1307" i="1"/>
  <c r="D1306" i="1"/>
  <c r="C1306" i="1"/>
  <c r="D1305" i="1"/>
  <c r="C1305" i="1"/>
  <c r="D1304" i="1"/>
  <c r="C1304" i="1"/>
  <c r="D1303" i="1"/>
  <c r="C1303" i="1"/>
  <c r="G1303" i="1" s="1"/>
  <c r="D1302" i="1"/>
  <c r="C1302" i="1"/>
  <c r="G1302" i="1" s="1"/>
  <c r="C1301" i="1"/>
  <c r="C1300" i="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D1266" i="1"/>
  <c r="C1266" i="1"/>
  <c r="D1265" i="1"/>
  <c r="C1265" i="1"/>
  <c r="C1264" i="1"/>
  <c r="D1263" i="1"/>
  <c r="C1263" i="1"/>
  <c r="G1263" i="1" s="1"/>
  <c r="D1262" i="1"/>
  <c r="C1262" i="1"/>
  <c r="D1261" i="1"/>
  <c r="C1261" i="1"/>
  <c r="C1260" i="1"/>
  <c r="C1259" i="1"/>
  <c r="D1258" i="1"/>
  <c r="C1258" i="1"/>
  <c r="D1257" i="1"/>
  <c r="C1257" i="1"/>
  <c r="C1256" i="1"/>
  <c r="D1254" i="1"/>
  <c r="C1254" i="1"/>
  <c r="D1253" i="1"/>
  <c r="C1253" i="1"/>
  <c r="D1252" i="1"/>
  <c r="C1252" i="1"/>
  <c r="D1251" i="1"/>
  <c r="C1251" i="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C1223" i="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C1201" i="1"/>
  <c r="D1200" i="1"/>
  <c r="C1200" i="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D1187" i="1"/>
  <c r="C1187" i="1"/>
  <c r="G1187" i="1" s="1"/>
  <c r="D1186" i="1"/>
  <c r="C1186" i="1"/>
  <c r="G1186" i="1" s="1"/>
  <c r="C1185" i="1"/>
  <c r="D1184" i="1"/>
  <c r="C1184" i="1"/>
  <c r="G1184" i="1" s="1"/>
  <c r="D1183" i="1"/>
  <c r="C1183" i="1"/>
  <c r="C1182" i="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D1166" i="1"/>
  <c r="C1166" i="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3" i="1"/>
  <c r="C1153" i="1"/>
  <c r="G1153" i="1" s="1"/>
  <c r="C1152"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D1092" i="1"/>
  <c r="C1092" i="1"/>
  <c r="D1091" i="1"/>
  <c r="C1091" i="1"/>
  <c r="G1091" i="1" s="1"/>
  <c r="D1090" i="1"/>
  <c r="C1090" i="1"/>
  <c r="G1090" i="1" s="1"/>
  <c r="D1089" i="1"/>
  <c r="C1089" i="1"/>
  <c r="G1089" i="1" s="1"/>
  <c r="D1088" i="1"/>
  <c r="C1088" i="1"/>
  <c r="G1088" i="1" s="1"/>
  <c r="D1087" i="1"/>
  <c r="C1087" i="1"/>
  <c r="D1086" i="1"/>
  <c r="C1086" i="1"/>
  <c r="G1086" i="1" s="1"/>
  <c r="D1085" i="1"/>
  <c r="C1085" i="1"/>
  <c r="D1084" i="1"/>
  <c r="C1084" i="1"/>
  <c r="G1084" i="1" s="1"/>
  <c r="D1083" i="1"/>
  <c r="C1083" i="1"/>
  <c r="G1083" i="1" s="1"/>
  <c r="D1082" i="1"/>
  <c r="C1082" i="1"/>
  <c r="G1082" i="1" s="1"/>
  <c r="D1081" i="1"/>
  <c r="C1081" i="1"/>
  <c r="G1081" i="1" s="1"/>
  <c r="D1080" i="1"/>
  <c r="C1080" i="1"/>
  <c r="D1079" i="1"/>
  <c r="C1079" i="1"/>
  <c r="D1078" i="1"/>
  <c r="C1078" i="1"/>
  <c r="D1077" i="1"/>
  <c r="C1077" i="1"/>
  <c r="G1077" i="1" s="1"/>
  <c r="D1076" i="1"/>
  <c r="C1076" i="1"/>
  <c r="D1075" i="1"/>
  <c r="C1075" i="1"/>
  <c r="D1073" i="1"/>
  <c r="C1073" i="1"/>
  <c r="G1073" i="1" s="1"/>
  <c r="D1072" i="1"/>
  <c r="C1072" i="1"/>
  <c r="G1072" i="1" s="1"/>
  <c r="D1071" i="1"/>
  <c r="C1071" i="1"/>
  <c r="G1071" i="1" s="1"/>
  <c r="D1070" i="1"/>
  <c r="C1070" i="1"/>
  <c r="G1070" i="1" s="1"/>
  <c r="D1069" i="1"/>
  <c r="C1069" i="1"/>
  <c r="D1068" i="1"/>
  <c r="C1068" i="1"/>
  <c r="D1067" i="1"/>
  <c r="C1067" i="1"/>
  <c r="G1067" i="1" s="1"/>
  <c r="D1066" i="1"/>
  <c r="C1066" i="1"/>
  <c r="G1066" i="1" s="1"/>
  <c r="D1065" i="1"/>
  <c r="C1065" i="1"/>
  <c r="G1065" i="1" s="1"/>
  <c r="D1064" i="1"/>
  <c r="C1064" i="1"/>
  <c r="G1064" i="1" s="1"/>
  <c r="D1063" i="1"/>
  <c r="C1063" i="1"/>
  <c r="G1063" i="1" s="1"/>
  <c r="D1062" i="1"/>
  <c r="C1062" i="1"/>
  <c r="D1061" i="1"/>
  <c r="C1061" i="1"/>
  <c r="D1060" i="1"/>
  <c r="C1060" i="1"/>
  <c r="D1059" i="1"/>
  <c r="C1059" i="1"/>
  <c r="D1058" i="1"/>
  <c r="C1058" i="1"/>
  <c r="D1057" i="1"/>
  <c r="C1057" i="1"/>
  <c r="D1056" i="1"/>
  <c r="C1056" i="1"/>
  <c r="D1055" i="1"/>
  <c r="C1055" i="1"/>
  <c r="D1054" i="1"/>
  <c r="C1054" i="1"/>
  <c r="G1054" i="1" s="1"/>
  <c r="D1053" i="1"/>
  <c r="C1053" i="1"/>
  <c r="D1052" i="1"/>
  <c r="C1052" i="1"/>
  <c r="D1051" i="1"/>
  <c r="C1051" i="1"/>
  <c r="G1051" i="1" s="1"/>
  <c r="D1050" i="1"/>
  <c r="C1050" i="1"/>
  <c r="D1049" i="1"/>
  <c r="C1049" i="1"/>
  <c r="G1049" i="1" s="1"/>
  <c r="D1048" i="1"/>
  <c r="C1048" i="1"/>
  <c r="G1048" i="1" s="1"/>
  <c r="D1047" i="1"/>
  <c r="C1047" i="1"/>
  <c r="G1047" i="1" s="1"/>
  <c r="D1046" i="1"/>
  <c r="C1046" i="1"/>
  <c r="G1046" i="1" s="1"/>
  <c r="D1045" i="1"/>
  <c r="C1045" i="1"/>
  <c r="D1044" i="1"/>
  <c r="C1044" i="1"/>
  <c r="G1044" i="1" s="1"/>
  <c r="D1043" i="1"/>
  <c r="C1043" i="1"/>
  <c r="G1043" i="1" s="1"/>
  <c r="D1042" i="1"/>
  <c r="C1042" i="1"/>
  <c r="D1041" i="1"/>
  <c r="C1041" i="1"/>
  <c r="D1040" i="1"/>
  <c r="C1040" i="1"/>
  <c r="D1039" i="1"/>
  <c r="C1039" i="1"/>
  <c r="D1038" i="1"/>
  <c r="C1038" i="1"/>
  <c r="G1038" i="1" s="1"/>
  <c r="D1037" i="1"/>
  <c r="C1037" i="1"/>
  <c r="G1037" i="1" s="1"/>
  <c r="D1036" i="1"/>
  <c r="C1036" i="1"/>
  <c r="G1036" i="1" s="1"/>
  <c r="D1035" i="1"/>
  <c r="C1035" i="1"/>
  <c r="G1035" i="1" s="1"/>
  <c r="D1034" i="1"/>
  <c r="C1034" i="1"/>
  <c r="D1033" i="1"/>
  <c r="C1033" i="1"/>
  <c r="D1032" i="1"/>
  <c r="C1032" i="1"/>
  <c r="D1031" i="1"/>
  <c r="C1031" i="1"/>
  <c r="D1030" i="1"/>
  <c r="C1030" i="1"/>
  <c r="D1029" i="1"/>
  <c r="C1029" i="1"/>
  <c r="D1028" i="1"/>
  <c r="C1028" i="1"/>
  <c r="G1028" i="1" s="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G1014" i="1" s="1"/>
  <c r="D1013" i="1"/>
  <c r="C1013"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D733" i="1"/>
  <c r="C733" i="1"/>
  <c r="D732" i="1"/>
  <c r="C732" i="1"/>
  <c r="D731" i="1"/>
  <c r="C731" i="1"/>
  <c r="D730" i="1"/>
  <c r="C730" i="1"/>
  <c r="D729" i="1"/>
  <c r="C729" i="1"/>
  <c r="D728" i="1"/>
  <c r="C728" i="1"/>
  <c r="D727" i="1"/>
  <c r="C727" i="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D698" i="1"/>
  <c r="C698" i="1"/>
  <c r="D697" i="1"/>
  <c r="C697" i="1"/>
  <c r="D696" i="1"/>
  <c r="C696" i="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D650" i="1"/>
  <c r="C650" i="1"/>
  <c r="G650" i="1" s="1"/>
  <c r="D649" i="1"/>
  <c r="C649" i="1"/>
  <c r="G649" i="1" s="1"/>
  <c r="D648" i="1"/>
  <c r="C648" i="1"/>
  <c r="G648" i="1" s="1"/>
  <c r="D647" i="1"/>
  <c r="C647" i="1"/>
  <c r="G647" i="1" s="1"/>
  <c r="D646" i="1"/>
  <c r="C646" i="1"/>
  <c r="G646" i="1" s="1"/>
  <c r="D645" i="1"/>
  <c r="C645" i="1"/>
  <c r="C642" i="1"/>
  <c r="D636" i="1"/>
  <c r="H636" i="1" s="1"/>
  <c r="C636" i="1"/>
  <c r="G636" i="1" s="1"/>
  <c r="D635" i="1"/>
  <c r="H635" i="1" s="1"/>
  <c r="C635" i="1"/>
  <c r="G635" i="1" s="1"/>
  <c r="D632" i="1"/>
  <c r="H632" i="1" s="1"/>
  <c r="C632" i="1"/>
  <c r="G632" i="1" s="1"/>
  <c r="D631" i="1"/>
  <c r="H631" i="1" s="1"/>
  <c r="C631" i="1"/>
  <c r="G631" i="1" s="1"/>
  <c r="D630" i="1"/>
  <c r="H630" i="1" s="1"/>
  <c r="C630" i="1"/>
  <c r="G630" i="1" s="1"/>
  <c r="D629" i="1"/>
  <c r="H629" i="1" s="1"/>
  <c r="C629" i="1"/>
  <c r="G629"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C530" i="1"/>
  <c r="C529" i="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D491" i="1"/>
  <c r="H491" i="1" s="1"/>
  <c r="C491" i="1"/>
  <c r="D490" i="1"/>
  <c r="H490" i="1" s="1"/>
  <c r="C490" i="1"/>
  <c r="G490" i="1" s="1"/>
  <c r="D489" i="1"/>
  <c r="H489" i="1" s="1"/>
  <c r="C489" i="1"/>
  <c r="G489" i="1" s="1"/>
  <c r="D488" i="1"/>
  <c r="H488" i="1" s="1"/>
  <c r="C488" i="1"/>
  <c r="G488" i="1" s="1"/>
  <c r="D487" i="1"/>
  <c r="H487" i="1" s="1"/>
  <c r="C487" i="1"/>
  <c r="G487" i="1" s="1"/>
  <c r="D486" i="1"/>
  <c r="H486" i="1" s="1"/>
  <c r="C486" i="1"/>
  <c r="G486" i="1" s="1"/>
  <c r="D485" i="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D446" i="1"/>
  <c r="H446" i="1" s="1"/>
  <c r="C446" i="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C423" i="1"/>
  <c r="C422" i="1"/>
  <c r="C421" i="1"/>
  <c r="D416" i="1"/>
  <c r="H416" i="1" s="1"/>
  <c r="C416" i="1"/>
  <c r="G416" i="1" s="1"/>
  <c r="D415" i="1"/>
  <c r="H415" i="1" s="1"/>
  <c r="C415" i="1"/>
  <c r="D414" i="1"/>
  <c r="H414" i="1" s="1"/>
  <c r="C414" i="1"/>
  <c r="D411" i="1"/>
  <c r="H411" i="1" s="1"/>
  <c r="C411" i="1"/>
  <c r="D410" i="1"/>
  <c r="H410" i="1" s="1"/>
  <c r="C410" i="1"/>
  <c r="G410" i="1" s="1"/>
  <c r="D409" i="1"/>
  <c r="H409" i="1" s="1"/>
  <c r="C409" i="1"/>
  <c r="D408" i="1"/>
  <c r="H408" i="1" s="1"/>
  <c r="C408" i="1"/>
  <c r="C407" i="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G375" i="1" s="1"/>
  <c r="C374" i="1"/>
  <c r="D373" i="1"/>
  <c r="H373" i="1" s="1"/>
  <c r="C373" i="1"/>
  <c r="G373" i="1" s="1"/>
  <c r="D372" i="1"/>
  <c r="H372" i="1" s="1"/>
  <c r="C372" i="1"/>
  <c r="G372" i="1" s="1"/>
  <c r="D371" i="1"/>
  <c r="H371" i="1" s="1"/>
  <c r="C371" i="1"/>
  <c r="G371" i="1" s="1"/>
  <c r="D370" i="1"/>
  <c r="H370" i="1" s="1"/>
  <c r="C370" i="1"/>
  <c r="G370" i="1" s="1"/>
  <c r="D369" i="1"/>
  <c r="H369" i="1" s="1"/>
  <c r="C369" i="1"/>
  <c r="G369" i="1" s="1"/>
  <c r="C368"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C355" i="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D301" i="1"/>
  <c r="H301" i="1" s="1"/>
  <c r="C301" i="1"/>
  <c r="D300" i="1"/>
  <c r="H300" i="1" s="1"/>
  <c r="C300" i="1"/>
  <c r="D299" i="1"/>
  <c r="H299" i="1" s="1"/>
  <c r="C299" i="1"/>
  <c r="G299" i="1" s="1"/>
  <c r="D298" i="1"/>
  <c r="H298" i="1" s="1"/>
  <c r="C298" i="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D206" i="1"/>
  <c r="H206" i="1" s="1"/>
  <c r="C206" i="1"/>
  <c r="G206" i="1" s="1"/>
  <c r="D205" i="1"/>
  <c r="H205" i="1" s="1"/>
  <c r="C205" i="1"/>
  <c r="G205" i="1" s="1"/>
  <c r="D204" i="1"/>
  <c r="H204" i="1" s="1"/>
  <c r="C204" i="1"/>
  <c r="D203" i="1"/>
  <c r="H203" i="1" s="1"/>
  <c r="C203" i="1"/>
  <c r="G203" i="1" s="1"/>
  <c r="D202" i="1"/>
  <c r="H202" i="1" s="1"/>
  <c r="C202" i="1"/>
  <c r="G202" i="1" s="1"/>
  <c r="D201" i="1"/>
  <c r="H201" i="1" s="1"/>
  <c r="C201" i="1"/>
  <c r="G201" i="1" s="1"/>
  <c r="D200" i="1"/>
  <c r="H200" i="1" s="1"/>
  <c r="C200" i="1"/>
  <c r="G200" i="1" s="1"/>
  <c r="D199" i="1"/>
  <c r="H199" i="1" s="1"/>
  <c r="C199" i="1"/>
  <c r="G199" i="1" s="1"/>
  <c r="C198" i="1"/>
  <c r="D197" i="1"/>
  <c r="H197" i="1" s="1"/>
  <c r="C197" i="1"/>
  <c r="G197" i="1" s="1"/>
  <c r="D196" i="1"/>
  <c r="H196" i="1" s="1"/>
  <c r="C196" i="1"/>
  <c r="G196" i="1" s="1"/>
  <c r="D195" i="1"/>
  <c r="H195" i="1" s="1"/>
  <c r="C195" i="1"/>
  <c r="G195" i="1" s="1"/>
  <c r="D194" i="1"/>
  <c r="H194" i="1" s="1"/>
  <c r="C194" i="1"/>
  <c r="G194" i="1" s="1"/>
  <c r="D193" i="1"/>
  <c r="H193" i="1" s="1"/>
  <c r="C193" i="1"/>
  <c r="D192" i="1"/>
  <c r="H192" i="1" s="1"/>
  <c r="C192" i="1"/>
  <c r="G192" i="1" s="1"/>
  <c r="D191" i="1"/>
  <c r="H191" i="1" s="1"/>
  <c r="C191" i="1"/>
  <c r="G191" i="1" s="1"/>
  <c r="C190" i="1"/>
  <c r="D189" i="1"/>
  <c r="H189" i="1" s="1"/>
  <c r="C189" i="1"/>
  <c r="G189" i="1" s="1"/>
  <c r="D188" i="1"/>
  <c r="H188" i="1" s="1"/>
  <c r="C188" i="1"/>
  <c r="G188" i="1" s="1"/>
  <c r="D187" i="1"/>
  <c r="H187" i="1" s="1"/>
  <c r="C187" i="1"/>
  <c r="G187" i="1" s="1"/>
  <c r="D186" i="1"/>
  <c r="H186" i="1" s="1"/>
  <c r="C186" i="1"/>
  <c r="G186" i="1" s="1"/>
  <c r="C185" i="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D175" i="1"/>
  <c r="H175" i="1" s="1"/>
  <c r="C175" i="1"/>
  <c r="G175" i="1" s="1"/>
  <c r="C174" i="1"/>
  <c r="D173" i="1"/>
  <c r="H173" i="1" s="1"/>
  <c r="C173" i="1"/>
  <c r="G173" i="1" s="1"/>
  <c r="D172" i="1"/>
  <c r="H172" i="1" s="1"/>
  <c r="C172" i="1"/>
  <c r="G172" i="1" s="1"/>
  <c r="D171" i="1"/>
  <c r="H171" i="1" s="1"/>
  <c r="C171" i="1"/>
  <c r="G171" i="1" s="1"/>
  <c r="D170" i="1"/>
  <c r="H170" i="1" s="1"/>
  <c r="C170" i="1"/>
  <c r="D169" i="1"/>
  <c r="H169" i="1" s="1"/>
  <c r="C169" i="1"/>
  <c r="G169" i="1" s="1"/>
  <c r="D168" i="1"/>
  <c r="H168" i="1" s="1"/>
  <c r="C168" i="1"/>
  <c r="G168" i="1" s="1"/>
  <c r="D167" i="1"/>
  <c r="H167" i="1" s="1"/>
  <c r="C167" i="1"/>
  <c r="G167" i="1" s="1"/>
  <c r="D166" i="1"/>
  <c r="H166" i="1" s="1"/>
  <c r="C166" i="1"/>
  <c r="D165" i="1"/>
  <c r="H165" i="1" s="1"/>
  <c r="C165" i="1"/>
  <c r="G165" i="1" s="1"/>
  <c r="D164" i="1"/>
  <c r="H164" i="1" s="1"/>
  <c r="C164" i="1"/>
  <c r="G164" i="1" s="1"/>
  <c r="D163" i="1"/>
  <c r="H163" i="1" s="1"/>
  <c r="C163" i="1"/>
  <c r="D162" i="1"/>
  <c r="H162" i="1" s="1"/>
  <c r="C162" i="1"/>
  <c r="D161" i="1"/>
  <c r="H161" i="1" s="1"/>
  <c r="C161" i="1"/>
  <c r="C160" i="1"/>
  <c r="D159" i="1"/>
  <c r="H159" i="1" s="1"/>
  <c r="C159" i="1"/>
  <c r="G159" i="1" s="1"/>
  <c r="D158" i="1"/>
  <c r="H158" i="1" s="1"/>
  <c r="C158" i="1"/>
  <c r="G158" i="1" s="1"/>
  <c r="D157" i="1"/>
  <c r="H157" i="1" s="1"/>
  <c r="C157" i="1"/>
  <c r="G157" i="1" s="1"/>
  <c r="C156" i="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C136" i="1"/>
  <c r="D135" i="1"/>
  <c r="H135" i="1" s="1"/>
  <c r="C135" i="1"/>
  <c r="D134" i="1"/>
  <c r="H134" i="1" s="1"/>
  <c r="C134" i="1"/>
  <c r="D133" i="1"/>
  <c r="H133" i="1" s="1"/>
  <c r="C133" i="1"/>
  <c r="D132" i="1"/>
  <c r="H132" i="1" s="1"/>
  <c r="C132" i="1"/>
  <c r="G132" i="1" s="1"/>
  <c r="D131" i="1"/>
  <c r="H131" i="1" s="1"/>
  <c r="C131" i="1"/>
  <c r="D130" i="1"/>
  <c r="H130" i="1" s="1"/>
  <c r="C130" i="1"/>
  <c r="D129" i="1"/>
  <c r="H129" i="1" s="1"/>
  <c r="C129" i="1"/>
  <c r="G129" i="1" s="1"/>
  <c r="D128" i="1"/>
  <c r="H128" i="1" s="1"/>
  <c r="C128" i="1"/>
  <c r="G128" i="1" s="1"/>
  <c r="D127" i="1"/>
  <c r="H127" i="1" s="1"/>
  <c r="C127" i="1"/>
  <c r="G127" i="1" s="1"/>
  <c r="D126" i="1"/>
  <c r="H126" i="1" s="1"/>
  <c r="C126" i="1"/>
  <c r="G126" i="1" s="1"/>
  <c r="C125" i="1"/>
  <c r="D124" i="1"/>
  <c r="H124" i="1" s="1"/>
  <c r="C124" i="1"/>
  <c r="G124" i="1" s="1"/>
  <c r="D123" i="1"/>
  <c r="H123" i="1" s="1"/>
  <c r="C123" i="1"/>
  <c r="G123" i="1" s="1"/>
  <c r="C122" i="1"/>
  <c r="C121" i="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C108" i="1"/>
  <c r="D107" i="1"/>
  <c r="H107" i="1" s="1"/>
  <c r="C107" i="1"/>
  <c r="G107" i="1" s="1"/>
  <c r="D106" i="1"/>
  <c r="H106" i="1" s="1"/>
  <c r="C106" i="1"/>
  <c r="G106" i="1" s="1"/>
  <c r="D105" i="1"/>
  <c r="H105" i="1" s="1"/>
  <c r="C105" i="1"/>
  <c r="G105" i="1" s="1"/>
  <c r="D104" i="1"/>
  <c r="H104" i="1" s="1"/>
  <c r="C104" i="1"/>
  <c r="G104" i="1" s="1"/>
  <c r="D103" i="1"/>
  <c r="H103" i="1" s="1"/>
  <c r="C103" i="1"/>
  <c r="G103"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C72" i="1"/>
  <c r="D71" i="1"/>
  <c r="H71" i="1" s="1"/>
  <c r="C71" i="1"/>
  <c r="D70" i="1"/>
  <c r="C70" i="1"/>
  <c r="D69" i="1"/>
  <c r="H69" i="1" s="1"/>
  <c r="C69" i="1"/>
  <c r="G69" i="1" s="1"/>
  <c r="D68" i="1"/>
  <c r="H68" i="1" s="1"/>
  <c r="C68" i="1"/>
  <c r="G68" i="1" s="1"/>
  <c r="D67" i="1"/>
  <c r="H67" i="1" s="1"/>
  <c r="C67" i="1"/>
  <c r="G67" i="1" s="1"/>
  <c r="D66" i="1"/>
  <c r="C66" i="1"/>
  <c r="D65" i="1"/>
  <c r="H65" i="1" s="1"/>
  <c r="C65" i="1"/>
  <c r="C64" i="1"/>
  <c r="D63" i="1"/>
  <c r="H63" i="1" s="1"/>
  <c r="C63" i="1"/>
  <c r="G63" i="1" s="1"/>
  <c r="D62" i="1"/>
  <c r="H62" i="1" s="1"/>
  <c r="C62" i="1"/>
  <c r="G62" i="1" s="1"/>
  <c r="D61" i="1"/>
  <c r="H61" i="1" s="1"/>
  <c r="C61" i="1"/>
  <c r="G61" i="1" s="1"/>
  <c r="D60" i="1"/>
  <c r="H60" i="1" s="1"/>
  <c r="C60" i="1"/>
  <c r="G60" i="1" s="1"/>
  <c r="D59" i="1"/>
  <c r="H59" i="1" s="1"/>
  <c r="C59" i="1"/>
  <c r="G59" i="1" s="1"/>
  <c r="D58" i="1"/>
  <c r="H58" i="1" s="1"/>
  <c r="C58" i="1"/>
  <c r="D57" i="1"/>
  <c r="H57" i="1" s="1"/>
  <c r="C57" i="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C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G698" i="1" l="1"/>
  <c r="G697" i="1"/>
  <c r="G696" i="1"/>
  <c r="G72" i="1"/>
  <c r="G70" i="1"/>
  <c r="G71" i="1"/>
  <c r="H66" i="1"/>
  <c r="H45" i="1"/>
  <c r="H70" i="1"/>
  <c r="H72" i="1"/>
  <c r="E39" i="9"/>
  <c r="B39" i="9" s="1"/>
  <c r="G753" i="1"/>
  <c r="G204" i="1"/>
  <c r="G207" i="1"/>
  <c r="G1371" i="1"/>
  <c r="G1251" i="1"/>
  <c r="G1200" i="1"/>
  <c r="G699" i="1"/>
  <c r="G678" i="1"/>
  <c r="G66" i="1"/>
  <c r="E320" i="9"/>
  <c r="B320" i="9" s="1"/>
  <c r="E324" i="9"/>
  <c r="B324" i="9" s="1"/>
  <c r="E326" i="9"/>
  <c r="B326" i="9" s="1"/>
  <c r="E329" i="9"/>
  <c r="B329" i="9" s="1"/>
  <c r="G166" i="1"/>
  <c r="G170" i="1"/>
  <c r="D51" i="8"/>
  <c r="C1628" i="1" s="1"/>
  <c r="G1628" i="1" s="1"/>
  <c r="G1639" i="1"/>
  <c r="G1555" i="1"/>
  <c r="G1556" i="1"/>
  <c r="G1558" i="1"/>
  <c r="G1538" i="1"/>
  <c r="G1539" i="1"/>
  <c r="G1540" i="1"/>
  <c r="G1542" i="1"/>
  <c r="G346" i="9"/>
  <c r="E346" i="9" s="1"/>
  <c r="B346" i="9" s="1"/>
  <c r="G1485" i="1"/>
  <c r="G1500" i="1"/>
  <c r="E141" i="6"/>
  <c r="G1398" i="1"/>
  <c r="G1397" i="1"/>
  <c r="G1396" i="1"/>
  <c r="G1394" i="1"/>
  <c r="G1393" i="1"/>
  <c r="G1392" i="1"/>
  <c r="G1391" i="1"/>
  <c r="G1389" i="1"/>
  <c r="G1388" i="1"/>
  <c r="G1387" i="1"/>
  <c r="G1386" i="1"/>
  <c r="G1385" i="1"/>
  <c r="G1384" i="1"/>
  <c r="G1383" i="1"/>
  <c r="G1382" i="1"/>
  <c r="G1381" i="1"/>
  <c r="G1380" i="1"/>
  <c r="G1379" i="1"/>
  <c r="G1378" i="1"/>
  <c r="G1377" i="1"/>
  <c r="G1376" i="1"/>
  <c r="G1374" i="1"/>
  <c r="G298" i="1"/>
  <c r="D421" i="1"/>
  <c r="H421" i="1" s="1"/>
  <c r="C1278" i="1"/>
  <c r="G1278" i="1" s="1"/>
  <c r="D251" i="5"/>
  <c r="E335" i="9"/>
  <c r="B335" i="9" s="1"/>
  <c r="G1390" i="1"/>
  <c r="G1369" i="1"/>
  <c r="G1370" i="1"/>
  <c r="G1368" i="1"/>
  <c r="G1346" i="1"/>
  <c r="G1342" i="1"/>
  <c r="G1341" i="1"/>
  <c r="G1340" i="1"/>
  <c r="G1339" i="1"/>
  <c r="G1254" i="1"/>
  <c r="G1252" i="1"/>
  <c r="G1253" i="1"/>
  <c r="H1628" i="1"/>
  <c r="G1629" i="1"/>
  <c r="H1630" i="1"/>
  <c r="G1681" i="1"/>
  <c r="G1683" i="1"/>
  <c r="H1620" i="1"/>
  <c r="C1604" i="1"/>
  <c r="G1604" i="1" s="1"/>
  <c r="G1607" i="1"/>
  <c r="G1599" i="1"/>
  <c r="C1585" i="1"/>
  <c r="H1585" i="1" s="1"/>
  <c r="G1586" i="1"/>
  <c r="D44" i="8"/>
  <c r="E307" i="9"/>
  <c r="B307" i="9" s="1"/>
  <c r="G1267" i="1"/>
  <c r="G1266" i="1"/>
  <c r="E255" i="5"/>
  <c r="E251" i="5" s="1"/>
  <c r="G1262" i="1"/>
  <c r="G1260" i="1"/>
  <c r="G1261" i="1"/>
  <c r="E36" i="9"/>
  <c r="B36" i="9" s="1"/>
  <c r="F236" i="9"/>
  <c r="B236" i="9" s="1"/>
  <c r="E312" i="9"/>
  <c r="B312" i="9" s="1"/>
  <c r="E31" i="9"/>
  <c r="B31" i="9" s="1"/>
  <c r="E37" i="9"/>
  <c r="B37" i="9" s="1"/>
  <c r="E311" i="9"/>
  <c r="B311" i="9" s="1"/>
  <c r="E322" i="9"/>
  <c r="B322" i="9" s="1"/>
  <c r="G1257" i="1"/>
  <c r="G1258" i="1"/>
  <c r="G1310" i="1"/>
  <c r="G1309" i="1"/>
  <c r="G1308" i="1"/>
  <c r="G1307" i="1"/>
  <c r="G1306" i="1"/>
  <c r="G1305" i="1"/>
  <c r="G1304" i="1"/>
  <c r="E314" i="9"/>
  <c r="B314" i="9" s="1"/>
  <c r="G302" i="1"/>
  <c r="G301" i="1"/>
  <c r="G300" i="1"/>
  <c r="D1264" i="1"/>
  <c r="G1264" i="1" s="1"/>
  <c r="D1259" i="1"/>
  <c r="G1259" i="1" s="1"/>
  <c r="G1265" i="1"/>
  <c r="F260" i="5"/>
  <c r="G1300" i="1"/>
  <c r="D1301" i="1"/>
  <c r="G1301" i="1" s="1"/>
  <c r="F297" i="5"/>
  <c r="G1256" i="1"/>
  <c r="E219" i="5"/>
  <c r="D1201" i="1"/>
  <c r="G1201" i="1" s="1"/>
  <c r="D1185" i="1"/>
  <c r="H1185" i="1" s="1"/>
  <c r="F181" i="5"/>
  <c r="G1185" i="1"/>
  <c r="G1188" i="1"/>
  <c r="G1182" i="1"/>
  <c r="G1183" i="1"/>
  <c r="G1167" i="1"/>
  <c r="G1166" i="1"/>
  <c r="G1087" i="1"/>
  <c r="G1092" i="1"/>
  <c r="G1085" i="1"/>
  <c r="G1080" i="1"/>
  <c r="G1079" i="1"/>
  <c r="G1075" i="1"/>
  <c r="G1076" i="1"/>
  <c r="G1078" i="1"/>
  <c r="G1058" i="1"/>
  <c r="G1056" i="1"/>
  <c r="G1055" i="1"/>
  <c r="G1045" i="1"/>
  <c r="G1034" i="1"/>
  <c r="G1039" i="1"/>
  <c r="F29" i="5"/>
  <c r="G1068" i="1"/>
  <c r="G1069" i="1"/>
  <c r="F63" i="5"/>
  <c r="G1061" i="1"/>
  <c r="G1062" i="1"/>
  <c r="F56" i="5"/>
  <c r="G1060" i="1"/>
  <c r="G1057" i="1"/>
  <c r="G1059" i="1"/>
  <c r="G1033" i="1"/>
  <c r="G1032" i="1"/>
  <c r="G1023" i="1"/>
  <c r="G1022" i="1"/>
  <c r="G1021" i="1"/>
  <c r="G1020" i="1"/>
  <c r="G1018" i="1"/>
  <c r="G1019" i="1"/>
  <c r="E12" i="5"/>
  <c r="D1017" i="1" s="1"/>
  <c r="G1053" i="1"/>
  <c r="G1050" i="1"/>
  <c r="G1052" i="1"/>
  <c r="G1042" i="1"/>
  <c r="G1040" i="1"/>
  <c r="G1041" i="1"/>
  <c r="G1031" i="1"/>
  <c r="G1030" i="1"/>
  <c r="G1029" i="1"/>
  <c r="E7" i="5"/>
  <c r="F19" i="5"/>
  <c r="G1027" i="1"/>
  <c r="G1026" i="1"/>
  <c r="G1017" i="1"/>
  <c r="G1024" i="1"/>
  <c r="G1025" i="1"/>
  <c r="G1016" i="1"/>
  <c r="G1013" i="1"/>
  <c r="G1015" i="1"/>
  <c r="E74" i="9"/>
  <c r="B74" i="9" s="1"/>
  <c r="E56" i="9"/>
  <c r="B56" i="9" s="1"/>
  <c r="G734" i="1"/>
  <c r="G733" i="1"/>
  <c r="G732" i="1"/>
  <c r="G731" i="1"/>
  <c r="G730" i="1"/>
  <c r="G729" i="1"/>
  <c r="G728" i="1"/>
  <c r="G727" i="1"/>
  <c r="E296" i="9"/>
  <c r="B296" i="9" s="1"/>
  <c r="G651" i="1"/>
  <c r="G491" i="1"/>
  <c r="G492" i="1"/>
  <c r="E430" i="4"/>
  <c r="D424" i="1" s="1"/>
  <c r="G425" i="1"/>
  <c r="G446" i="1"/>
  <c r="G447" i="1"/>
  <c r="F452" i="4"/>
  <c r="G423" i="1"/>
  <c r="G415" i="1"/>
  <c r="G414" i="1"/>
  <c r="G422" i="1"/>
  <c r="G411" i="1"/>
  <c r="G409" i="1"/>
  <c r="G407" i="1"/>
  <c r="G408" i="1"/>
  <c r="F412" i="4"/>
  <c r="G383" i="1"/>
  <c r="G384" i="1"/>
  <c r="G382" i="1"/>
  <c r="G381" i="1"/>
  <c r="G380" i="1"/>
  <c r="G379" i="1"/>
  <c r="G378" i="1"/>
  <c r="G377" i="1"/>
  <c r="G376" i="1"/>
  <c r="G355" i="1"/>
  <c r="G368" i="1"/>
  <c r="G374" i="1"/>
  <c r="E417" i="4"/>
  <c r="D412" i="1" s="1"/>
  <c r="F379" i="4"/>
  <c r="G198" i="1"/>
  <c r="G193" i="1"/>
  <c r="G190" i="1"/>
  <c r="F194" i="4"/>
  <c r="G185" i="1"/>
  <c r="G176" i="1"/>
  <c r="G174" i="1"/>
  <c r="E164" i="4"/>
  <c r="D160" i="1" s="1"/>
  <c r="H160" i="1" s="1"/>
  <c r="F178" i="4"/>
  <c r="G163" i="1"/>
  <c r="G161" i="1"/>
  <c r="G162" i="1"/>
  <c r="F165" i="4"/>
  <c r="G149" i="1"/>
  <c r="D156" i="1"/>
  <c r="H156" i="1" s="1"/>
  <c r="F160" i="4"/>
  <c r="G136" i="1"/>
  <c r="E327" i="9"/>
  <c r="B327" i="9" s="1"/>
  <c r="G125" i="1"/>
  <c r="F129" i="4"/>
  <c r="G134" i="1"/>
  <c r="G135" i="1"/>
  <c r="G130" i="1"/>
  <c r="G131" i="1"/>
  <c r="G133" i="1"/>
  <c r="G121" i="1"/>
  <c r="G122" i="1"/>
  <c r="F125" i="4"/>
  <c r="G102" i="1"/>
  <c r="G108" i="1"/>
  <c r="F112" i="4"/>
  <c r="D64" i="1"/>
  <c r="H64" i="1" s="1"/>
  <c r="E6" i="4"/>
  <c r="D2" i="1" s="1"/>
  <c r="F49" i="4"/>
  <c r="G65" i="1"/>
  <c r="F68" i="4"/>
  <c r="G45" i="1"/>
  <c r="G57" i="1"/>
  <c r="G58" i="1"/>
  <c r="G4" i="1"/>
  <c r="G5" i="1"/>
  <c r="G6" i="1"/>
  <c r="G7" i="1"/>
  <c r="G8" i="1"/>
  <c r="G9" i="1"/>
  <c r="G10" i="1"/>
  <c r="G11" i="1"/>
  <c r="G12" i="1"/>
  <c r="G13" i="1"/>
  <c r="G14" i="1"/>
  <c r="G15" i="1"/>
  <c r="G16" i="1"/>
  <c r="G17" i="1"/>
  <c r="G18" i="1"/>
  <c r="G19" i="1"/>
  <c r="G645"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2" i="1"/>
  <c r="H1183" i="1"/>
  <c r="H1184" i="1"/>
  <c r="H1186" i="1"/>
  <c r="H1187" i="1"/>
  <c r="H1188" i="1"/>
  <c r="H1189" i="1"/>
  <c r="H1190" i="1"/>
  <c r="H1191" i="1"/>
  <c r="H1192" i="1"/>
  <c r="H1193" i="1"/>
  <c r="H1194" i="1"/>
  <c r="H1195" i="1"/>
  <c r="H1196" i="1"/>
  <c r="H1197" i="1"/>
  <c r="H1198" i="1"/>
  <c r="H1199" i="1"/>
  <c r="H1200" i="1"/>
  <c r="H1202" i="1"/>
  <c r="H1203" i="1"/>
  <c r="H1204" i="1"/>
  <c r="H1205" i="1"/>
  <c r="H1206" i="1"/>
  <c r="H1207" i="1"/>
  <c r="H1208" i="1"/>
  <c r="H1209" i="1"/>
  <c r="H1210" i="1"/>
  <c r="H1211" i="1"/>
  <c r="H1212" i="1"/>
  <c r="H1213" i="1"/>
  <c r="H1214" i="1"/>
  <c r="H1215" i="1"/>
  <c r="H1216" i="1"/>
  <c r="H1217" i="1"/>
  <c r="H1218" i="1"/>
  <c r="H1219" i="1"/>
  <c r="H1220" i="1"/>
  <c r="H1221" i="1"/>
  <c r="H1222"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60" i="1"/>
  <c r="H1261" i="1"/>
  <c r="H1262" i="1"/>
  <c r="H1263" i="1"/>
  <c r="H1265" i="1"/>
  <c r="H1266" i="1"/>
  <c r="H1267" i="1"/>
  <c r="H1268" i="1"/>
  <c r="H1269" i="1"/>
  <c r="H1270" i="1"/>
  <c r="H1271" i="1"/>
  <c r="H1272" i="1"/>
  <c r="H1273" i="1"/>
  <c r="H1274" i="1"/>
  <c r="H1275" i="1"/>
  <c r="H1276" i="1"/>
  <c r="H1277" i="1"/>
  <c r="H1279" i="1"/>
  <c r="H1280" i="1"/>
  <c r="H1281" i="1"/>
  <c r="H1282" i="1"/>
  <c r="H1283" i="1"/>
  <c r="H1284" i="1"/>
  <c r="H1285" i="1"/>
  <c r="H1286" i="1"/>
  <c r="H1287" i="1"/>
  <c r="H1288" i="1"/>
  <c r="H1289" i="1"/>
  <c r="H1290" i="1"/>
  <c r="H1291" i="1"/>
  <c r="H1292" i="1"/>
  <c r="H1293" i="1"/>
  <c r="H1294" i="1"/>
  <c r="H1295" i="1"/>
  <c r="H1296" i="1"/>
  <c r="H1297" i="1"/>
  <c r="H1298" i="1"/>
  <c r="H1299" i="1"/>
  <c r="H1300"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8" i="1"/>
  <c r="H1539" i="1"/>
  <c r="H1540" i="1"/>
  <c r="H1541" i="1"/>
  <c r="I1541" i="1" s="1"/>
  <c r="J1541" i="1"/>
  <c r="H1542" i="1"/>
  <c r="I1542" i="1" s="1"/>
  <c r="J1542" i="1"/>
  <c r="H1543" i="1"/>
  <c r="I1543" i="1" s="1"/>
  <c r="J1543" i="1"/>
  <c r="H1544" i="1"/>
  <c r="I1544" i="1" s="1"/>
  <c r="J1544" i="1"/>
  <c r="H1545" i="1"/>
  <c r="I1545" i="1" s="1"/>
  <c r="J1545" i="1"/>
  <c r="H1546" i="1"/>
  <c r="I1546" i="1" s="1"/>
  <c r="J1546" i="1"/>
  <c r="H1547" i="1"/>
  <c r="G1548" i="1"/>
  <c r="G1549" i="1"/>
  <c r="G1550" i="1"/>
  <c r="I1550" i="1" s="1"/>
  <c r="G1551" i="1"/>
  <c r="I1551" i="1" s="1"/>
  <c r="G1552" i="1"/>
  <c r="I1552" i="1" s="1"/>
  <c r="G1565" i="1"/>
  <c r="I1565" i="1" s="1"/>
  <c r="G1566" i="1"/>
  <c r="G1567" i="1"/>
  <c r="G1568" i="1"/>
  <c r="G1569" i="1"/>
  <c r="G1570" i="1"/>
  <c r="G1571" i="1"/>
  <c r="G1572" i="1"/>
  <c r="G1573" i="1"/>
  <c r="G1574" i="1"/>
  <c r="G1575" i="1"/>
  <c r="G1576" i="1"/>
  <c r="G1577" i="1"/>
  <c r="G1578" i="1"/>
  <c r="G1579" i="1"/>
  <c r="G1580" i="1"/>
  <c r="G1581" i="1"/>
  <c r="H1582" i="1"/>
  <c r="G1583" i="1"/>
  <c r="G1585" i="1"/>
  <c r="G1587" i="1"/>
  <c r="H1588" i="1"/>
  <c r="G1589" i="1"/>
  <c r="H1590" i="1"/>
  <c r="G1591" i="1"/>
  <c r="H1592" i="1"/>
  <c r="G1593" i="1"/>
  <c r="H1594" i="1"/>
  <c r="G1595" i="1"/>
  <c r="G1597" i="1"/>
  <c r="H1598" i="1"/>
  <c r="H1600" i="1"/>
  <c r="H1602" i="1"/>
  <c r="H1606" i="1"/>
  <c r="H1608" i="1"/>
  <c r="H1610" i="1"/>
  <c r="H1612" i="1"/>
  <c r="H1614" i="1"/>
  <c r="H1616" i="1"/>
  <c r="H1618" i="1"/>
  <c r="G24" i="9"/>
  <c r="H24" i="9"/>
  <c r="F153" i="4"/>
  <c r="D152" i="4"/>
  <c r="F308" i="4"/>
  <c r="D417" i="4"/>
  <c r="G1401" i="1"/>
  <c r="G1547" i="1"/>
  <c r="H1548" i="1"/>
  <c r="H1549" i="1"/>
  <c r="H1553" i="1"/>
  <c r="I1553" i="1" s="1"/>
  <c r="H1554" i="1"/>
  <c r="I1554" i="1" s="1"/>
  <c r="H1557" i="1"/>
  <c r="I1557" i="1" s="1"/>
  <c r="H1558" i="1"/>
  <c r="I1558" i="1" s="1"/>
  <c r="H1559" i="1"/>
  <c r="I1559" i="1" s="1"/>
  <c r="H1560" i="1"/>
  <c r="I1560" i="1" s="1"/>
  <c r="H1561" i="1"/>
  <c r="I1561" i="1" s="1"/>
  <c r="H1562" i="1"/>
  <c r="I1562" i="1" s="1"/>
  <c r="H1564" i="1"/>
  <c r="I1564" i="1" s="1"/>
  <c r="H1566" i="1"/>
  <c r="H1567" i="1"/>
  <c r="H1568" i="1"/>
  <c r="H1569" i="1"/>
  <c r="H1570" i="1"/>
  <c r="H1573" i="1"/>
  <c r="H1574" i="1"/>
  <c r="H1575" i="1"/>
  <c r="H1576" i="1"/>
  <c r="H1578" i="1"/>
  <c r="H1579" i="1"/>
  <c r="H1580" i="1"/>
  <c r="H1581" i="1"/>
  <c r="G1582" i="1"/>
  <c r="D418" i="4"/>
  <c r="F360" i="4"/>
  <c r="E418" i="4"/>
  <c r="D413" i="1" s="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G1686" i="1"/>
  <c r="G224" i="9"/>
  <c r="E224" i="9" s="1"/>
  <c r="B224" i="9" s="1"/>
  <c r="G216" i="9"/>
  <c r="E216" i="9" s="1"/>
  <c r="B216" i="9" s="1"/>
  <c r="F8" i="4"/>
  <c r="F44" i="4"/>
  <c r="F50" i="4"/>
  <c r="F126" i="4"/>
  <c r="F154" i="4"/>
  <c r="F222" i="4"/>
  <c r="F274" i="4"/>
  <c r="F309" i="4"/>
  <c r="F355" i="4"/>
  <c r="F361" i="4"/>
  <c r="F407" i="4"/>
  <c r="F427" i="4"/>
  <c r="F431" i="4"/>
  <c r="F432" i="4"/>
  <c r="F476" i="4"/>
  <c r="F480" i="4"/>
  <c r="F532" i="4"/>
  <c r="F535" i="4"/>
  <c r="F572" i="4"/>
  <c r="D7" i="4"/>
  <c r="G212" i="9"/>
  <c r="E212" i="9" s="1"/>
  <c r="B212" i="9" s="1"/>
  <c r="G208" i="9"/>
  <c r="E208" i="9" s="1"/>
  <c r="B208" i="9" s="1"/>
  <c r="F17" i="4"/>
  <c r="G220" i="9"/>
  <c r="E220" i="9" s="1"/>
  <c r="B220" i="9" s="1"/>
  <c r="F135" i="4"/>
  <c r="D647" i="4"/>
  <c r="F426" i="4"/>
  <c r="E648" i="4"/>
  <c r="D642" i="1" s="1"/>
  <c r="H642" i="1" s="1"/>
  <c r="F428" i="4"/>
  <c r="D430" i="4"/>
  <c r="D491" i="4"/>
  <c r="F492" i="4"/>
  <c r="F536" i="4"/>
  <c r="E536" i="4"/>
  <c r="F12" i="5"/>
  <c r="D7" i="5"/>
  <c r="F70" i="5"/>
  <c r="H336" i="9"/>
  <c r="E336" i="9" s="1"/>
  <c r="B336" i="9" s="1"/>
  <c r="E177" i="5"/>
  <c r="F598" i="4"/>
  <c r="F630" i="4"/>
  <c r="F13" i="5"/>
  <c r="F71" i="5"/>
  <c r="F89" i="5"/>
  <c r="H316" i="9"/>
  <c r="H315" i="9"/>
  <c r="F178" i="5"/>
  <c r="G339" i="9"/>
  <c r="F219" i="5"/>
  <c r="F220" i="5"/>
  <c r="F5" i="6"/>
  <c r="F6" i="6"/>
  <c r="G180" i="9"/>
  <c r="F529" i="4"/>
  <c r="F537" i="4"/>
  <c r="E156" i="9"/>
  <c r="B156" i="9" s="1"/>
  <c r="F607" i="4"/>
  <c r="D88" i="5"/>
  <c r="D69" i="5" s="1"/>
  <c r="E147" i="5"/>
  <c r="D1152" i="1" s="1"/>
  <c r="G1152" i="1" s="1"/>
  <c r="G315" i="9"/>
  <c r="G316" i="9"/>
  <c r="E316" i="9" s="1"/>
  <c r="B316" i="9" s="1"/>
  <c r="F150" i="5"/>
  <c r="D177" i="5"/>
  <c r="G337" i="9"/>
  <c r="E337" i="9" s="1"/>
  <c r="B337" i="9" s="1"/>
  <c r="F197" i="5"/>
  <c r="F203" i="5"/>
  <c r="G338" i="9"/>
  <c r="E338" i="9" s="1"/>
  <c r="B338" i="9" s="1"/>
  <c r="F204" i="5"/>
  <c r="F252" i="5"/>
  <c r="F256" i="5"/>
  <c r="D35" i="6"/>
  <c r="D141" i="6" s="1"/>
  <c r="F36" i="6"/>
  <c r="F89" i="6"/>
  <c r="F90" i="6"/>
  <c r="F130" i="6"/>
  <c r="E345" i="9"/>
  <c r="I10" i="3" s="1"/>
  <c r="G210" i="9"/>
  <c r="E210" i="9" s="1"/>
  <c r="B210" i="9" s="1"/>
  <c r="G214" i="9"/>
  <c r="E214" i="9" s="1"/>
  <c r="B214" i="9" s="1"/>
  <c r="G218" i="9"/>
  <c r="E218" i="9" s="1"/>
  <c r="B218" i="9" s="1"/>
  <c r="B303" i="9"/>
  <c r="B317" i="9"/>
  <c r="B321" i="9"/>
  <c r="B325" i="9"/>
  <c r="B333" i="9"/>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G174" i="9"/>
  <c r="E174" i="9" s="1"/>
  <c r="B174" i="9" s="1"/>
  <c r="G175" i="9"/>
  <c r="E175" i="9" s="1"/>
  <c r="B175" i="9" s="1"/>
  <c r="G176" i="9"/>
  <c r="E176" i="9" s="1"/>
  <c r="B176" i="9" s="1"/>
  <c r="G177" i="9"/>
  <c r="E177" i="9" s="1"/>
  <c r="B177" i="9" s="1"/>
  <c r="G178" i="9"/>
  <c r="E178" i="9" s="1"/>
  <c r="B178" i="9" s="1"/>
  <c r="G179" i="9"/>
  <c r="E179" i="9" s="1"/>
  <c r="B179" i="9" s="1"/>
  <c r="H180"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F228" i="9" s="1"/>
  <c r="B228" i="9" s="1"/>
  <c r="B230" i="9"/>
  <c r="B232" i="9"/>
  <c r="B234" i="9"/>
  <c r="B238" i="9"/>
  <c r="B240" i="9"/>
  <c r="B242" i="9"/>
  <c r="B244" i="9"/>
  <c r="B246" i="9"/>
  <c r="B248" i="9"/>
  <c r="B250" i="9"/>
  <c r="B252" i="9"/>
  <c r="B254" i="9"/>
  <c r="B256" i="9"/>
  <c r="B258" i="9"/>
  <c r="B260" i="9"/>
  <c r="B262" i="9"/>
  <c r="B264" i="9"/>
  <c r="B266" i="9"/>
  <c r="B268" i="9"/>
  <c r="B270" i="9"/>
  <c r="B272" i="9"/>
  <c r="B274" i="9"/>
  <c r="B276" i="9"/>
  <c r="B278" i="9"/>
  <c r="B280" i="9"/>
  <c r="F298" i="9"/>
  <c r="B305" i="9"/>
  <c r="H309" i="9"/>
  <c r="B319" i="9"/>
  <c r="B323" i="9"/>
  <c r="B331" i="9"/>
  <c r="B283" i="9"/>
  <c r="B285" i="9"/>
  <c r="B287" i="9"/>
  <c r="B289" i="9"/>
  <c r="B291" i="9"/>
  <c r="D45" i="8" l="1"/>
  <c r="I31" i="3"/>
  <c r="D1537" i="1"/>
  <c r="G421" i="1"/>
  <c r="H1278" i="1"/>
  <c r="H25" i="3"/>
  <c r="C1255" i="1"/>
  <c r="F251" i="5"/>
  <c r="G343" i="9"/>
  <c r="E343" i="9" s="1"/>
  <c r="B343" i="9" s="1"/>
  <c r="H1604" i="1"/>
  <c r="K1481" i="9"/>
  <c r="H19" i="9"/>
  <c r="E19" i="9" s="1"/>
  <c r="B19" i="9" s="1"/>
  <c r="C1621" i="1"/>
  <c r="I39" i="3"/>
  <c r="H1264" i="1"/>
  <c r="H1259" i="1"/>
  <c r="D1255" i="1"/>
  <c r="I25" i="3"/>
  <c r="H1301" i="1"/>
  <c r="H339" i="9"/>
  <c r="E339" i="9" s="1"/>
  <c r="B339" i="9" s="1"/>
  <c r="D1223" i="1"/>
  <c r="H1201" i="1"/>
  <c r="E315" i="9"/>
  <c r="B315" i="9" s="1"/>
  <c r="I22" i="3"/>
  <c r="D1012" i="1"/>
  <c r="E152" i="4"/>
  <c r="E299" i="4" s="1"/>
  <c r="G160" i="1"/>
  <c r="F164" i="4"/>
  <c r="G156" i="1"/>
  <c r="E24" i="9"/>
  <c r="B24" i="9" s="1"/>
  <c r="I17" i="3"/>
  <c r="G64" i="1"/>
  <c r="E422" i="4"/>
  <c r="D417" i="1" s="1"/>
  <c r="F141" i="6"/>
  <c r="H31" i="3"/>
  <c r="C1537" i="1"/>
  <c r="H23" i="3"/>
  <c r="C1074" i="1"/>
  <c r="E309" i="9"/>
  <c r="B309" i="9" s="1"/>
  <c r="F177" i="5"/>
  <c r="D176" i="5"/>
  <c r="H24" i="3"/>
  <c r="C1181" i="1"/>
  <c r="E180" i="9"/>
  <c r="B180" i="9" s="1"/>
  <c r="E176" i="5"/>
  <c r="D1180" i="1" s="1"/>
  <c r="I24" i="3"/>
  <c r="D1181" i="1"/>
  <c r="D6" i="5"/>
  <c r="F7" i="5"/>
  <c r="H22" i="3"/>
  <c r="C1012" i="1"/>
  <c r="E535" i="4"/>
  <c r="D530" i="1"/>
  <c r="D639" i="4"/>
  <c r="F430" i="4"/>
  <c r="C424" i="1"/>
  <c r="F647" i="4"/>
  <c r="C641" i="1"/>
  <c r="F7" i="4"/>
  <c r="D6" i="4"/>
  <c r="C3" i="1"/>
  <c r="E69" i="5"/>
  <c r="F417" i="4"/>
  <c r="C412" i="1"/>
  <c r="D299" i="4"/>
  <c r="H18" i="3"/>
  <c r="C148" i="1"/>
  <c r="I1581" i="1"/>
  <c r="I1579" i="1"/>
  <c r="I1575" i="1"/>
  <c r="I1573" i="1"/>
  <c r="I1569" i="1"/>
  <c r="I1567" i="1"/>
  <c r="I1549" i="1"/>
  <c r="H1152" i="1"/>
  <c r="B207" i="9"/>
  <c r="I40" i="3"/>
  <c r="C1622" i="1"/>
  <c r="F35" i="6"/>
  <c r="H28" i="3"/>
  <c r="C1431" i="1"/>
  <c r="F88" i="5"/>
  <c r="C1093" i="1"/>
  <c r="G348" i="9"/>
  <c r="E348" i="9" s="1"/>
  <c r="F491" i="4"/>
  <c r="C485" i="1"/>
  <c r="G344" i="9"/>
  <c r="E344" i="9" s="1"/>
  <c r="B344" i="9" s="1"/>
  <c r="F147" i="5"/>
  <c r="D640" i="4"/>
  <c r="F648" i="4"/>
  <c r="F418" i="4"/>
  <c r="C413" i="1"/>
  <c r="I1580" i="1"/>
  <c r="I1578" i="1"/>
  <c r="I1576" i="1"/>
  <c r="I1574" i="1"/>
  <c r="I1570" i="1"/>
  <c r="I1568" i="1"/>
  <c r="I1566" i="1"/>
  <c r="I1548" i="1"/>
  <c r="G642" i="1"/>
  <c r="E643" i="4" l="1"/>
  <c r="I18" i="3"/>
  <c r="H1621" i="1"/>
  <c r="G1621" i="1"/>
  <c r="G1255" i="1"/>
  <c r="H1255" i="1"/>
  <c r="G1223" i="1"/>
  <c r="H1223" i="1"/>
  <c r="F152" i="4"/>
  <c r="D148" i="1"/>
  <c r="G148" i="1" s="1"/>
  <c r="H413" i="1"/>
  <c r="G413" i="1"/>
  <c r="H485" i="1"/>
  <c r="G485" i="1"/>
  <c r="F640" i="4"/>
  <c r="C634" i="1"/>
  <c r="G1093" i="1"/>
  <c r="H1093" i="1"/>
  <c r="G1431" i="1"/>
  <c r="H1431" i="1"/>
  <c r="H9" i="3"/>
  <c r="H148" i="1"/>
  <c r="H412" i="1"/>
  <c r="G412" i="1"/>
  <c r="H3" i="1"/>
  <c r="G3" i="1"/>
  <c r="H530" i="1"/>
  <c r="G530" i="1"/>
  <c r="G1012" i="1"/>
  <c r="H1012" i="1"/>
  <c r="G1181" i="1"/>
  <c r="H1181" i="1"/>
  <c r="F176" i="5"/>
  <c r="C1180" i="1"/>
  <c r="E342" i="9"/>
  <c r="G1537" i="1"/>
  <c r="H1537" i="1"/>
  <c r="B348" i="9"/>
  <c r="E347" i="9"/>
  <c r="G1622" i="1"/>
  <c r="H1622" i="1"/>
  <c r="H11" i="3"/>
  <c r="D637" i="1"/>
  <c r="D301" i="4"/>
  <c r="F299" i="4"/>
  <c r="D423" i="4"/>
  <c r="C295" i="1"/>
  <c r="E423" i="4"/>
  <c r="E301" i="4"/>
  <c r="D297" i="1" s="1"/>
  <c r="D295" i="1"/>
  <c r="E300" i="4"/>
  <c r="D296" i="1" s="1"/>
  <c r="I23" i="3"/>
  <c r="D1074" i="1"/>
  <c r="G1074" i="1" s="1"/>
  <c r="E6" i="5"/>
  <c r="D422" i="4"/>
  <c r="D300" i="4"/>
  <c r="F6" i="4"/>
  <c r="H17" i="3"/>
  <c r="C2" i="1"/>
  <c r="H641" i="1"/>
  <c r="G641" i="1"/>
  <c r="H424" i="1"/>
  <c r="G424" i="1"/>
  <c r="C633" i="1"/>
  <c r="E640" i="4"/>
  <c r="D634" i="1" s="1"/>
  <c r="D529" i="1"/>
  <c r="E639" i="4"/>
  <c r="D633" i="1" s="1"/>
  <c r="G306" i="9"/>
  <c r="E306" i="9" s="1"/>
  <c r="B306" i="9" s="1"/>
  <c r="G299" i="9"/>
  <c r="F6" i="5"/>
  <c r="C1011" i="1"/>
  <c r="F69" i="5"/>
  <c r="H1074" i="1" l="1"/>
  <c r="F639" i="4"/>
  <c r="F300" i="4"/>
  <c r="C296" i="1"/>
  <c r="H529" i="1"/>
  <c r="G529" i="1"/>
  <c r="H633" i="1"/>
  <c r="G633" i="1"/>
  <c r="H2" i="1"/>
  <c r="G2" i="1"/>
  <c r="D643" i="4"/>
  <c r="D424" i="4"/>
  <c r="F422" i="4"/>
  <c r="C417" i="1"/>
  <c r="H299" i="9"/>
  <c r="E299" i="9" s="1"/>
  <c r="D1011" i="1"/>
  <c r="H8" i="3" s="1"/>
  <c r="E644" i="4"/>
  <c r="E425" i="4"/>
  <c r="D420" i="1" s="1"/>
  <c r="D418" i="1"/>
  <c r="H20" i="9"/>
  <c r="E424" i="4"/>
  <c r="D419" i="1" s="1"/>
  <c r="D644" i="4"/>
  <c r="D425" i="4"/>
  <c r="F423" i="4"/>
  <c r="C418" i="1"/>
  <c r="G20" i="9"/>
  <c r="E20" i="9" s="1"/>
  <c r="B20" i="9" s="1"/>
  <c r="F301" i="4"/>
  <c r="C297" i="1"/>
  <c r="H634" i="1"/>
  <c r="G634" i="1"/>
  <c r="H295" i="1"/>
  <c r="G295" i="1"/>
  <c r="N3" i="9"/>
  <c r="I11" i="3"/>
  <c r="G1180" i="1"/>
  <c r="H1180" i="1"/>
  <c r="K3" i="9"/>
  <c r="I9" i="3"/>
  <c r="G1011" i="1" l="1"/>
  <c r="B299" i="9"/>
  <c r="M3" i="9"/>
  <c r="D646" i="4"/>
  <c r="F644" i="4"/>
  <c r="C638" i="1"/>
  <c r="H417" i="1"/>
  <c r="G417" i="1"/>
  <c r="F424" i="4"/>
  <c r="C419" i="1"/>
  <c r="H1011" i="1"/>
  <c r="H418" i="1"/>
  <c r="G418" i="1"/>
  <c r="F425" i="4"/>
  <c r="C420" i="1"/>
  <c r="E646" i="4"/>
  <c r="D638" i="1"/>
  <c r="E645" i="4"/>
  <c r="D645" i="4"/>
  <c r="F643" i="4"/>
  <c r="C637" i="1"/>
  <c r="H296" i="1"/>
  <c r="G296" i="1"/>
  <c r="H297" i="1"/>
  <c r="G297" i="1"/>
  <c r="H637" i="1" l="1"/>
  <c r="G637" i="1"/>
  <c r="D649" i="4"/>
  <c r="F645" i="4"/>
  <c r="C639" i="1"/>
  <c r="H420" i="1"/>
  <c r="G420" i="1"/>
  <c r="E649" i="4"/>
  <c r="D639" i="1"/>
  <c r="E650" i="4"/>
  <c r="D640" i="1"/>
  <c r="H419" i="1"/>
  <c r="G419" i="1"/>
  <c r="H638" i="1"/>
  <c r="G638" i="1"/>
  <c r="D650" i="4"/>
  <c r="F646" i="4"/>
  <c r="C640" i="1"/>
  <c r="H334" i="9"/>
  <c r="G334" i="9"/>
  <c r="G297" i="9" l="1"/>
  <c r="E297" i="9" s="1"/>
  <c r="B297" i="9" s="1"/>
  <c r="E334" i="9"/>
  <c r="H640" i="1"/>
  <c r="G640" i="1"/>
  <c r="F650" i="4"/>
  <c r="H20" i="3"/>
  <c r="C644" i="1"/>
  <c r="I20" i="3"/>
  <c r="D644" i="1"/>
  <c r="I19" i="3"/>
  <c r="D643" i="1"/>
  <c r="H639" i="1"/>
  <c r="G639" i="1"/>
  <c r="F649" i="4"/>
  <c r="H19" i="3"/>
  <c r="C643" i="1"/>
  <c r="H643" i="1" l="1"/>
  <c r="G643" i="1"/>
  <c r="H644" i="1"/>
  <c r="G644" i="1"/>
  <c r="H7" i="3"/>
  <c r="B334" i="9"/>
  <c r="E298" i="9"/>
  <c r="I8" i="3" s="1"/>
  <c r="J3" i="9" l="1"/>
  <c r="G295" i="9" l="1"/>
  <c r="H295" i="9"/>
  <c r="G18" i="9"/>
  <c r="L293" i="9"/>
  <c r="F293" i="9" s="1"/>
  <c r="H18" i="9"/>
  <c r="J17" i="9"/>
  <c r="H16" i="9"/>
  <c r="G15" i="9"/>
  <c r="I13" i="9"/>
  <c r="J12" i="9"/>
  <c r="K11" i="9"/>
  <c r="I9" i="9"/>
  <c r="J8" i="9"/>
  <c r="K7" i="9"/>
  <c r="I5" i="9"/>
  <c r="H21" i="9"/>
  <c r="G17" i="9"/>
  <c r="G16" i="9"/>
  <c r="H15" i="9"/>
  <c r="J6" i="9"/>
  <c r="K9" i="9"/>
  <c r="I11" i="9"/>
  <c r="L15" i="9"/>
  <c r="H17" i="9"/>
  <c r="G21" i="9"/>
  <c r="I6" i="9"/>
  <c r="J7" i="9"/>
  <c r="K8" i="9"/>
  <c r="J11" i="9"/>
  <c r="K12" i="9"/>
  <c r="H22" i="9"/>
  <c r="I17" i="9"/>
  <c r="L16" i="9"/>
  <c r="M15" i="9"/>
  <c r="K5" i="9"/>
  <c r="I7" i="9"/>
  <c r="J10" i="9"/>
  <c r="K13" i="9"/>
  <c r="M16" i="9"/>
  <c r="G22" i="9"/>
  <c r="J5" i="9"/>
  <c r="K6" i="9"/>
  <c r="I8" i="9"/>
  <c r="J9" i="9"/>
  <c r="K10" i="9"/>
  <c r="I12" i="9"/>
  <c r="E12" i="9" s="1"/>
  <c r="B12" i="9" s="1"/>
  <c r="J13" i="9"/>
  <c r="E22" i="9" l="1"/>
  <c r="B22" i="9" s="1"/>
  <c r="E7" i="9"/>
  <c r="B7" i="9" s="1"/>
  <c r="E11" i="9"/>
  <c r="B11" i="9" s="1"/>
  <c r="E16" i="9"/>
  <c r="E15" i="9"/>
  <c r="E6" i="9"/>
  <c r="B6" i="9" s="1"/>
  <c r="E9" i="9"/>
  <c r="B9" i="9" s="1"/>
  <c r="B293" i="9"/>
  <c r="F23" i="9"/>
  <c r="E8" i="9"/>
  <c r="B8" i="9" s="1"/>
  <c r="E10" i="9"/>
  <c r="B10" i="9" s="1"/>
  <c r="F16" i="9"/>
  <c r="B16" i="9" s="1"/>
  <c r="E21" i="9"/>
  <c r="B21" i="9" s="1"/>
  <c r="F15" i="9"/>
  <c r="F14" i="9" s="1"/>
  <c r="E17" i="9"/>
  <c r="B17" i="9" s="1"/>
  <c r="E5" i="9"/>
  <c r="E13" i="9"/>
  <c r="B13" i="9" s="1"/>
  <c r="E18" i="9"/>
  <c r="B18" i="9" s="1"/>
  <c r="E295" i="9"/>
  <c r="F3" i="9" l="1"/>
  <c r="B5" i="9"/>
  <c r="E4" i="9"/>
  <c r="B15" i="9"/>
  <c r="B295" i="9"/>
  <c r="E23" i="9"/>
  <c r="I7" i="3" s="1"/>
  <c r="E14" i="9"/>
  <c r="I13" i="3" s="1"/>
  <c r="E3" i="9" l="1"/>
</calcChain>
</file>

<file path=xl/sharedStrings.xml><?xml version="1.0" encoding="utf-8"?>
<sst xmlns="http://schemas.openxmlformats.org/spreadsheetml/2006/main" count="4733" uniqueCount="3656">
  <si>
    <t>Obveznik:</t>
  </si>
  <si>
    <t>43530 - LJEČILIŠTE VELI LOŠINJ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</si>
  <si>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</si>
  <si>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</si>
  <si>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</si>
  <si>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</si>
  <si>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</si>
  <si>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</si>
  <si>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</si>
  <si>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</si>
  <si>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</si>
  <si>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</si>
  <si>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</si>
  <si>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</si>
  <si>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</si>
  <si>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</si>
  <si>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</si>
  <si>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</si>
  <si>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</si>
  <si>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</si>
  <si>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</si>
  <si>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</si>
  <si>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</si>
  <si>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</si>
  <si>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</si>
  <si>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</si>
  <si>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</si>
  <si>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</si>
  <si>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</si>
  <si>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</si>
  <si>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</si>
  <si>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</si>
  <si>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</si>
  <si>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</si>
  <si>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</si>
  <si>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</si>
  <si>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</si>
  <si>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</si>
  <si>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</si>
  <si>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</si>
  <si>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</si>
  <si>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</si>
  <si>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</si>
  <si>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</si>
  <si>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</si>
  <si>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</si>
  <si>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</si>
  <si>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</si>
  <si>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</si>
  <si>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</si>
  <si>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</si>
  <si>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</si>
  <si>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</si>
  <si>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</si>
  <si>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</si>
  <si>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</si>
  <si>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</si>
  <si>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</si>
  <si>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</si>
  <si>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</si>
  <si>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</si>
  <si>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</si>
  <si>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</si>
  <si>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</si>
  <si>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</si>
  <si>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</si>
  <si>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</si>
  <si>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</si>
  <si>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</si>
  <si>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</si>
  <si>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</si>
  <si>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</si>
  <si>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</si>
  <si>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</si>
  <si>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</si>
  <si>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</si>
  <si>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</si>
  <si>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</si>
  <si>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</si>
  <si>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</si>
  <si>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</si>
  <si>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</si>
  <si>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</si>
  <si>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</si>
  <si>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</si>
  <si>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</si>
  <si>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</si>
  <si>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</si>
  <si>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</si>
  <si>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</si>
  <si>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</si>
  <si>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</si>
  <si>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</si>
  <si>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</si>
  <si>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</si>
  <si>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</si>
  <si>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</si>
  <si>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</si>
  <si>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</si>
  <si>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</si>
  <si>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</si>
  <si>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</si>
  <si>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</si>
  <si>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</si>
  <si>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</si>
  <si>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</si>
  <si>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</si>
  <si>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</si>
  <si>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</si>
  <si>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</si>
  <si>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</si>
  <si>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</si>
  <si>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</si>
  <si>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</si>
  <si>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</si>
  <si>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</si>
  <si>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</si>
  <si>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</si>
  <si>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</si>
  <si>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</si>
  <si>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</si>
  <si>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</si>
  <si>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</si>
  <si>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</si>
  <si>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</si>
  <si>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</si>
  <si>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</si>
  <si>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</si>
  <si>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</si>
  <si>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</si>
  <si>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</si>
  <si>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</si>
  <si>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</si>
  <si>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</si>
  <si>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</si>
  <si>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</si>
  <si>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</si>
  <si>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</si>
  <si>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</si>
  <si>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</si>
  <si>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</si>
  <si>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</si>
  <si>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</si>
  <si>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</si>
  <si>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</si>
  <si>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</si>
  <si>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</si>
  <si>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</si>
  <si>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</si>
  <si>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</si>
  <si>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</si>
  <si>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</si>
  <si>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</si>
  <si>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</si>
  <si>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</si>
  <si>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</si>
  <si>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</si>
  <si>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</si>
  <si>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</si>
  <si>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</si>
  <si>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</si>
  <si>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</si>
  <si>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</si>
  <si>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</si>
  <si>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</si>
  <si>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</si>
  <si>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</si>
  <si>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</si>
  <si>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</si>
  <si>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</si>
  <si>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</si>
  <si>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</si>
  <si>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</si>
  <si>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</si>
  <si>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</si>
  <si>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</si>
  <si>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</si>
  <si>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</si>
  <si>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</si>
  <si>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</si>
  <si>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</si>
  <si>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</si>
  <si>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</si>
  <si>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</si>
  <si>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</si>
  <si>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</si>
  <si>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</si>
  <si>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</si>
  <si>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</si>
  <si>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</si>
  <si>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</si>
  <si>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</si>
  <si>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</si>
  <si>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</si>
  <si>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</si>
  <si>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</si>
  <si>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</si>
  <si>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</si>
  <si>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</si>
  <si>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</si>
  <si>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</si>
  <si>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</si>
  <si>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</si>
  <si>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</si>
  <si>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</si>
  <si>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</si>
  <si>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</si>
  <si>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</si>
  <si>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</si>
  <si>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</si>
  <si>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</si>
  <si>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</si>
  <si>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</si>
  <si>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</si>
  <si>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</si>
  <si>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</si>
  <si>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</si>
  <si>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</si>
  <si>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</si>
  <si>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</si>
  <si>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</si>
  <si>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</si>
  <si>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</si>
  <si>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</si>
  <si>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</si>
  <si>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</si>
  <si>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</si>
  <si>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</si>
  <si>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</si>
  <si>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</si>
  <si>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</si>
  <si>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</si>
  <si>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</si>
  <si>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</si>
  <si>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</si>
  <si>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</si>
  <si>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</si>
  <si>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</si>
  <si>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</si>
  <si>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</si>
  <si>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</si>
  <si>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</si>
  <si>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</si>
  <si>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</si>
  <si>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</si>
  <si>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</si>
  <si>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</si>
  <si>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</si>
  <si>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</si>
  <si>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</si>
  <si>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</si>
  <si>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</si>
  <si>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</si>
  <si>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</si>
  <si>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</si>
  <si>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</si>
  <si>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</si>
  <si>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</si>
  <si>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</si>
  <si>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</si>
  <si>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</si>
  <si>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</si>
  <si>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</si>
  <si>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</si>
  <si>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</si>
  <si>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</si>
  <si>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</si>
  <si>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</si>
  <si>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</si>
  <si>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</si>
  <si>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</si>
  <si>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</si>
  <si>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</si>
  <si>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</si>
  <si>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</si>
  <si>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</si>
  <si>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</si>
  <si>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</si>
  <si>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</si>
  <si>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</si>
  <si>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</si>
  <si>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</si>
  <si>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</si>
  <si>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</si>
  <si>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</si>
  <si>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</si>
  <si>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</si>
  <si>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</si>
  <si>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</si>
  <si>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</si>
  <si>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</si>
  <si>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</si>
  <si>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</si>
  <si>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</si>
  <si>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</si>
  <si>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</si>
  <si>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</si>
  <si>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</si>
  <si>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</si>
  <si>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</si>
  <si>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</si>
  <si>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</si>
  <si>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</si>
  <si>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</si>
  <si>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</si>
  <si>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</si>
  <si>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</si>
  <si>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</si>
  <si>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</si>
  <si>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</si>
  <si>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</si>
  <si>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</si>
  <si>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</si>
  <si>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</si>
  <si>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</si>
  <si>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</si>
  <si>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</si>
  <si>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</si>
  <si>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</si>
  <si>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</si>
  <si>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</si>
  <si>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</si>
  <si>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</si>
  <si>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</si>
  <si>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</si>
  <si>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</si>
  <si>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</si>
  <si>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</si>
  <si>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</si>
  <si>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</si>
  <si>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</si>
  <si>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</si>
  <si>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</si>
  <si>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</si>
  <si>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</si>
  <si>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</si>
  <si>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</si>
  <si>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</si>
  <si>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</si>
  <si>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</si>
  <si>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</si>
  <si>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</si>
  <si>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</si>
  <si>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</si>
  <si>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</si>
  <si>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</si>
  <si>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</si>
  <si>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</si>
  <si>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</si>
  <si>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</si>
  <si>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</si>
  <si>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</si>
  <si>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</si>
  <si>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</si>
  <si>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</si>
  <si>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</si>
  <si>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</si>
  <si>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</si>
  <si>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</si>
  <si>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</si>
  <si>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</si>
  <si>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</si>
  <si>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</si>
  <si>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</si>
  <si>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</si>
  <si>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</si>
  <si>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</si>
  <si>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</si>
  <si>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</si>
  <si>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</si>
  <si>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</si>
  <si>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</si>
  <si>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</si>
  <si>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</si>
  <si>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</si>
  <si>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</si>
  <si>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</si>
  <si>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</si>
  <si>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</si>
  <si>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</si>
  <si>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</si>
  <si>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</si>
  <si>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</si>
  <si>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</si>
  <si>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</si>
  <si>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</si>
  <si>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</si>
  <si>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</si>
  <si>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</si>
  <si>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</si>
  <si>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</si>
  <si>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</si>
  <si>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</si>
  <si>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</si>
  <si>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</si>
  <si>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</si>
  <si>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</si>
  <si>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</si>
  <si>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</si>
  <si>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</si>
  <si>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</si>
  <si>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</si>
  <si>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</si>
  <si>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</si>
  <si>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</si>
  <si>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</si>
  <si>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</si>
  <si>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</si>
  <si>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</si>
  <si>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</si>
  <si>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</si>
  <si>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</si>
  <si>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</si>
  <si>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</si>
  <si>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</si>
  <si>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</si>
  <si>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</si>
  <si>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</si>
  <si>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</si>
  <si>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</si>
  <si>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</si>
  <si>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</si>
  <si>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</si>
  <si>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</si>
  <si>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</si>
  <si>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</si>
  <si>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</si>
  <si>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</si>
  <si>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</si>
  <si>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</si>
  <si>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</si>
  <si>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</si>
  <si>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</si>
  <si>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</si>
  <si>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</si>
  <si>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</si>
  <si>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</si>
  <si>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</si>
  <si>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</si>
  <si>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</si>
  <si>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</si>
  <si>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</si>
  <si>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</si>
  <si>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</si>
  <si>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</si>
  <si>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</si>
  <si>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</si>
  <si>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</si>
  <si>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</si>
  <si>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</si>
  <si>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</si>
  <si>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</si>
  <si>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</si>
  <si>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</si>
  <si>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</si>
  <si>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</si>
  <si>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</si>
  <si>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</si>
  <si>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</si>
  <si>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</si>
  <si>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</si>
  <si>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</si>
  <si>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</si>
  <si>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</si>
  <si>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</si>
  <si>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</si>
  <si>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</si>
  <si>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</si>
  <si>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</si>
  <si>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</si>
  <si>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</si>
  <si>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</si>
  <si>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</si>
  <si>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</si>
  <si>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</si>
  <si>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</si>
  <si>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</si>
  <si>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</si>
  <si>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</si>
  <si>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</si>
  <si>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</si>
  <si>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</si>
  <si>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</si>
  <si>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</si>
  <si>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</si>
  <si>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</si>
  <si>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</si>
  <si>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</si>
  <si>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</si>
  <si>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</si>
  <si>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</si>
  <si>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</si>
  <si>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</si>
  <si>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</si>
  <si>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</si>
  <si>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</si>
  <si>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</si>
  <si>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</si>
  <si>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</si>
  <si>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</si>
  <si>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</si>
  <si>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</si>
  <si>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</si>
  <si>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</si>
  <si>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</si>
  <si>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</si>
  <si>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</si>
  <si>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</si>
  <si>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</si>
  <si>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</si>
  <si>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</si>
  <si>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</si>
  <si>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</si>
  <si>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</si>
  <si>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</si>
  <si>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</si>
  <si>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</si>
  <si>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</si>
  <si>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</si>
  <si>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</si>
  <si>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</si>
  <si>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</si>
  <si>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</si>
  <si>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</si>
  <si>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</si>
  <si>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</si>
  <si>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</si>
  <si>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</si>
  <si>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</si>
  <si>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</si>
  <si>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</si>
  <si>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</si>
  <si>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</si>
  <si>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</si>
  <si>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</si>
  <si>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</si>
  <si>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</si>
  <si>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</si>
  <si>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</si>
  <si>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</si>
  <si>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</si>
  <si>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</si>
  <si>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</si>
  <si>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</si>
  <si>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</si>
  <si>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</si>
  <si>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</si>
  <si>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</si>
  <si>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</si>
  <si>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</si>
  <si>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</si>
  <si>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</si>
  <si>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</si>
  <si>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</si>
  <si>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</si>
  <si>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</si>
  <si>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</si>
  <si>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</si>
  <si>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</si>
  <si>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</si>
  <si>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</si>
  <si>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</si>
  <si>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</si>
  <si>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</si>
  <si>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</si>
  <si>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</si>
  <si>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</si>
  <si>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</si>
  <si>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</si>
  <si>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</si>
  <si>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</si>
  <si>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</si>
  <si>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</si>
  <si>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</si>
  <si>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</si>
  <si>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</si>
  <si>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</si>
  <si>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</si>
  <si>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</si>
  <si>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</si>
  <si>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</si>
  <si>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</si>
  <si>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</si>
  <si>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</si>
  <si>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</si>
  <si>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</si>
  <si>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</si>
  <si>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</si>
  <si>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</si>
  <si>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</si>
  <si>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</si>
  <si>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</si>
  <si>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</si>
  <si>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</si>
  <si>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</si>
  <si>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</si>
  <si>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</si>
  <si>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</si>
  <si>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</si>
  <si>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</si>
  <si>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</si>
  <si>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</si>
  <si>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</si>
  <si>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</si>
  <si>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</si>
  <si>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</si>
  <si>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</si>
  <si>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</si>
  <si>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</si>
  <si>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</si>
  <si>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</si>
  <si>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</si>
  <si>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</si>
  <si>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</si>
  <si>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</si>
  <si>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</si>
  <si>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</si>
  <si>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</si>
  <si>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</si>
  <si>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</si>
  <si>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</si>
  <si>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</si>
  <si>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</si>
  <si>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</si>
  <si>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</si>
  <si>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</si>
  <si>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</si>
  <si>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</si>
  <si>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</si>
  <si>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</si>
  <si>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</si>
  <si>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</si>
  <si>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</si>
  <si>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</si>
  <si>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</si>
  <si>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</si>
  <si>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</si>
  <si>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</si>
  <si>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</si>
  <si>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</si>
  <si>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</si>
  <si>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</si>
  <si>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</si>
  <si>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</si>
  <si>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</si>
  <si>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</si>
  <si>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</si>
  <si>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</si>
  <si>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</si>
  <si>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</si>
  <si>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</si>
  <si>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</si>
  <si>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</si>
  <si>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</si>
  <si>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</si>
  <si>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</si>
  <si>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</si>
  <si>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</si>
  <si>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</si>
  <si>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</si>
  <si>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</si>
  <si>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</si>
  <si>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</si>
  <si>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</si>
  <si>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</si>
  <si>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</si>
  <si>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</si>
  <si>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</si>
  <si>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</si>
  <si>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</si>
  <si>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</si>
  <si>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</si>
  <si>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</si>
  <si>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</si>
  <si>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</si>
  <si>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</si>
  <si>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</si>
  <si>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</si>
  <si>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</si>
  <si>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</si>
  <si>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</si>
  <si>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</si>
  <si>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</si>
  <si>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</si>
  <si>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</si>
  <si>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</si>
  <si>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</si>
  <si>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</si>
  <si>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</si>
  <si>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</si>
  <si>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</si>
  <si>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</si>
  <si>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</si>
  <si>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</si>
  <si>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</si>
  <si>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</si>
  <si>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</si>
  <si>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</si>
  <si>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</si>
  <si>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</si>
  <si>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</si>
  <si>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</si>
  <si>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</si>
  <si>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</si>
  <si>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</si>
  <si>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</si>
  <si>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</si>
  <si>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</si>
  <si>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</si>
  <si>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</si>
  <si>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</si>
  <si>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</si>
  <si>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</si>
  <si>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</si>
  <si>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</si>
  <si>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</si>
  <si>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</si>
  <si>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</si>
  <si>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</si>
  <si>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</si>
  <si>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</si>
  <si>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</si>
  <si>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</si>
  <si>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</si>
  <si>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</si>
  <si>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</si>
  <si>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</si>
  <si>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</si>
  <si>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</si>
  <si>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</si>
  <si>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</si>
  <si>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</si>
  <si>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</si>
  <si>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</si>
  <si>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</si>
  <si>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</si>
  <si>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</si>
  <si>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</si>
  <si>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</si>
  <si>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</si>
  <si>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</si>
  <si>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</si>
  <si>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</si>
  <si>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</si>
  <si>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</si>
  <si>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</si>
  <si>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</si>
  <si>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</si>
  <si>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</si>
  <si>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</si>
  <si>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</si>
  <si>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</si>
  <si>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</si>
  <si>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</si>
  <si>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</si>
  <si>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</si>
  <si>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</si>
  <si>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</si>
  <si>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</si>
  <si>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</si>
  <si>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</si>
  <si>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</si>
  <si>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</si>
  <si>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</si>
  <si>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</si>
  <si>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</si>
  <si>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</si>
  <si>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</si>
  <si>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</si>
  <si>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</si>
  <si>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</si>
  <si>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</si>
  <si>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</si>
  <si>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</si>
  <si>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</si>
  <si>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</si>
  <si>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</si>
  <si>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</si>
  <si>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</si>
  <si>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</si>
  <si>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</si>
  <si>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</si>
  <si>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</si>
  <si>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</si>
  <si>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</si>
  <si>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</si>
  <si>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</si>
  <si>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</si>
  <si>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</si>
  <si>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</si>
  <si>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</si>
  <si>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</si>
  <si>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</si>
  <si>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</si>
  <si>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</si>
  <si>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</si>
  <si>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</si>
  <si>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</si>
  <si>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</si>
  <si>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</si>
  <si>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</si>
  <si>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</si>
  <si>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</si>
  <si>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</si>
  <si>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</si>
  <si>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</si>
  <si>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</si>
  <si>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</si>
  <si>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</si>
  <si>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</si>
  <si>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</si>
  <si>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</si>
  <si>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</si>
  <si>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</si>
  <si>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</si>
  <si>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</si>
  <si>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</si>
  <si>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</si>
  <si>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</si>
  <si>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</si>
  <si>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</si>
  <si>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</si>
  <si>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</si>
  <si>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</si>
  <si>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</si>
  <si>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</si>
  <si>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</si>
  <si>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</si>
  <si>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</si>
  <si>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</si>
  <si>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</si>
  <si>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</si>
  <si>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</si>
  <si>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</si>
  <si>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</si>
  <si>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</si>
  <si>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</si>
  <si>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</si>
  <si>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</si>
  <si>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</si>
  <si>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</si>
  <si>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</si>
  <si>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</si>
  <si>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</si>
  <si>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</si>
  <si>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</si>
  <si>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</si>
  <si>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</si>
  <si>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</si>
  <si>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</si>
  <si>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</si>
  <si>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</si>
  <si>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</si>
  <si>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</si>
  <si>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</si>
  <si>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</si>
  <si>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</si>
  <si>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</si>
  <si>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</si>
  <si>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</si>
  <si>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</si>
  <si>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</si>
  <si>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</si>
  <si>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</si>
  <si>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</si>
  <si>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</si>
  <si>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</si>
  <si>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</si>
  <si>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</si>
  <si>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</si>
  <si>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</si>
  <si>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</si>
  <si>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</si>
  <si>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</si>
  <si>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</si>
  <si>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</si>
  <si>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</si>
  <si>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</si>
  <si>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</si>
  <si>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</si>
  <si>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</si>
  <si>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</si>
  <si>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</si>
  <si>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</si>
  <si>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</si>
  <si>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</si>
  <si>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</si>
  <si>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</si>
  <si>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</si>
  <si>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</si>
  <si>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</si>
  <si>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</si>
  <si>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</si>
  <si>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</si>
  <si>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</si>
  <si>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</si>
  <si>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</si>
  <si>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</si>
  <si>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</si>
  <si>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</si>
  <si>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</si>
  <si>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</si>
  <si>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</si>
  <si>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</si>
  <si>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</si>
  <si>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</si>
  <si>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</si>
  <si>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</si>
  <si>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</si>
  <si>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</si>
  <si>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</si>
  <si>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</si>
  <si>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</si>
  <si>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</si>
  <si>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</si>
  <si>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</si>
  <si>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</si>
  <si>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</si>
  <si>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</si>
  <si>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</si>
  <si>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</si>
  <si>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</si>
  <si>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</si>
  <si>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</si>
  <si>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</si>
  <si>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</si>
  <si>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</si>
  <si>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</si>
  <si>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</si>
  <si>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</si>
  <si>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</si>
  <si>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</si>
  <si>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</si>
  <si>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</si>
  <si>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</si>
  <si>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</si>
  <si>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</si>
  <si>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</si>
  <si>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</si>
  <si>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</si>
  <si>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</si>
  <si>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</si>
  <si>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</si>
  <si>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</si>
  <si>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</si>
  <si>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</si>
  <si>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</si>
  <si>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</si>
  <si>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</si>
  <si>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</si>
  <si>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</si>
  <si>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</si>
  <si>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</si>
  <si>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</si>
  <si>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</si>
  <si>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</si>
  <si>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</si>
  <si>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</si>
  <si>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</si>
  <si>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</si>
  <si>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</si>
  <si>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</si>
  <si>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</si>
  <si>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</si>
  <si>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</si>
  <si>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</si>
  <si>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</si>
  <si>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</si>
  <si>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</si>
  <si>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</si>
  <si>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</si>
  <si>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</si>
  <si>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</si>
  <si>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</si>
  <si>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</si>
  <si>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</si>
  <si>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</si>
  <si>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</si>
  <si>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</si>
  <si>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</si>
  <si>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</si>
  <si>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</si>
  <si>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</si>
  <si>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</si>
  <si>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</si>
  <si>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</si>
  <si>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</si>
  <si>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</si>
  <si>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</si>
  <si>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</si>
  <si>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</si>
  <si>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</si>
  <si>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</si>
  <si>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</si>
  <si>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</si>
  <si>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</si>
  <si>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</si>
  <si>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</si>
  <si>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</si>
  <si>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</si>
  <si>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</si>
  <si>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</si>
  <si>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</si>
  <si>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</si>
  <si>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</si>
  <si>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</si>
  <si>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</si>
  <si>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</si>
  <si>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</si>
  <si>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</si>
  <si>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</si>
  <si>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</si>
  <si>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</si>
  <si>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</si>
  <si>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</si>
  <si>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</si>
  <si>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</si>
  <si>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</si>
  <si>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</si>
  <si>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</si>
  <si>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</si>
  <si>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</si>
  <si>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</si>
  <si>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</si>
  <si>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</si>
  <si>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</si>
  <si>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</si>
  <si>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</si>
  <si>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</si>
  <si>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</si>
  <si>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</si>
  <si>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</si>
  <si>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</si>
  <si>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</si>
  <si>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</si>
  <si>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</si>
  <si>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</si>
  <si>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</si>
  <si>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</si>
  <si>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</si>
  <si>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</si>
  <si>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</si>
  <si>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</si>
  <si>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</si>
  <si>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</si>
  <si>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</si>
  <si>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</si>
  <si>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</si>
  <si>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</si>
  <si>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</si>
  <si>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</si>
  <si>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</si>
  <si>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</si>
  <si>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</si>
  <si>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</si>
  <si>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</si>
  <si>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</si>
  <si>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</si>
  <si>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</si>
  <si>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</si>
  <si>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</si>
  <si>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</si>
  <si>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</si>
  <si>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</si>
  <si>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</si>
  <si>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</si>
  <si>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</si>
  <si>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</si>
  <si>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</si>
  <si>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</si>
  <si>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</si>
  <si>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</si>
  <si>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</si>
  <si>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</si>
  <si>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</si>
  <si>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</si>
  <si>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</si>
  <si>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</si>
  <si>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</si>
  <si>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</si>
  <si>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</si>
  <si>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</si>
  <si>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</si>
  <si>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</si>
  <si>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</si>
  <si>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</si>
  <si>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</si>
  <si>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</si>
  <si>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</si>
  <si>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</si>
  <si>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</si>
  <si>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</si>
  <si>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</si>
  <si>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</si>
  <si>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</si>
  <si>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</si>
  <si>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</si>
  <si>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</si>
  <si>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</si>
  <si>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</si>
  <si>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</si>
  <si>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</si>
  <si>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</si>
  <si>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</si>
  <si>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</si>
  <si>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</si>
  <si>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</si>
  <si>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</si>
  <si>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</si>
  <si>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</si>
  <si>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</si>
  <si>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</si>
  <si>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</si>
  <si>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</si>
  <si>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</si>
  <si>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</si>
  <si>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</si>
  <si>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</si>
  <si>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</si>
  <si>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</si>
  <si>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</si>
  <si>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</si>
  <si>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</si>
  <si>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</si>
  <si>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</si>
  <si>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</si>
  <si>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</si>
  <si>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</si>
  <si>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</si>
  <si>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</si>
  <si>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</si>
  <si>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</si>
  <si>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</si>
  <si>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</si>
  <si>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</si>
  <si>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</si>
  <si>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</si>
  <si>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</si>
  <si>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</si>
  <si>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</si>
  <si>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</si>
  <si>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</si>
  <si>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</si>
  <si>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</si>
  <si>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</si>
  <si>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</si>
  <si>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</si>
  <si>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</si>
  <si>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</si>
  <si>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</si>
  <si>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</si>
  <si>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</si>
  <si>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</si>
  <si>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</si>
  <si>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</si>
  <si>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</si>
  <si>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</si>
  <si>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</si>
  <si>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</si>
  <si>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</si>
  <si>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</si>
  <si>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</si>
  <si>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</si>
  <si>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</si>
  <si>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</si>
  <si>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</si>
  <si>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</si>
  <si>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</si>
  <si>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</si>
  <si>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</si>
  <si>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</si>
  <si>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</si>
  <si>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</si>
  <si>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</si>
  <si>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</si>
  <si>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</si>
  <si>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</si>
  <si>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</si>
  <si>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</si>
  <si>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</si>
  <si>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</si>
  <si>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</si>
  <si>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</si>
  <si>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</si>
  <si>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</si>
  <si>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</si>
  <si>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</si>
  <si>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</si>
  <si>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</si>
  <si>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</si>
  <si>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</si>
  <si>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</si>
  <si>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</si>
  <si>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</si>
  <si>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</si>
  <si>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</si>
  <si>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</si>
  <si>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</si>
  <si>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</si>
  <si>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</si>
  <si>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</si>
  <si>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</si>
  <si>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</si>
  <si>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</si>
  <si>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</si>
  <si>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</si>
  <si>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</si>
  <si>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</si>
  <si>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</si>
  <si>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</si>
  <si>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</si>
  <si>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</si>
  <si>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</si>
  <si>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</si>
  <si>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</si>
  <si>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</si>
  <si>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</si>
  <si>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</si>
  <si>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</si>
  <si>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</si>
  <si>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</si>
  <si>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</si>
  <si>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</si>
  <si>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</si>
  <si>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</si>
  <si>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</si>
  <si>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</si>
  <si>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</si>
  <si>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</si>
  <si>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</si>
  <si>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</si>
  <si>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</si>
  <si>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</si>
  <si>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</si>
  <si>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</si>
  <si>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</si>
  <si>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</si>
  <si>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</si>
  <si>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</si>
  <si>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</si>
  <si>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</si>
  <si>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</si>
  <si>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</si>
  <si>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</si>
  <si>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</si>
  <si>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</si>
  <si>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</si>
  <si>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</si>
  <si>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</si>
  <si>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</si>
  <si>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</si>
  <si>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</si>
  <si>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</si>
  <si>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</si>
  <si>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</si>
  <si>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</si>
  <si>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</si>
  <si>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</si>
  <si>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</si>
  <si>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</si>
  <si>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</si>
  <si>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</si>
  <si>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</si>
  <si>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</si>
  <si>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</si>
  <si>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</si>
  <si>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</si>
  <si>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</si>
  <si>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</si>
  <si>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</si>
  <si>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</si>
  <si>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</si>
  <si>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</si>
  <si>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</si>
  <si>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</si>
  <si>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</si>
  <si>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</si>
  <si>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</si>
  <si>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</si>
  <si>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</si>
  <si>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</si>
  <si>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</si>
  <si>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</si>
  <si>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</si>
  <si>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</si>
  <si>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</si>
  <si>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</si>
  <si>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</si>
  <si>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</si>
  <si>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</si>
  <si>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</si>
  <si>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</si>
  <si>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</si>
  <si>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</si>
  <si>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</si>
  <si>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</si>
  <si>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</si>
  <si>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</si>
  <si>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</si>
  <si>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</si>
  <si>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</si>
  <si>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</si>
  <si>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</si>
  <si>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</si>
  <si>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</si>
  <si>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</si>
  <si>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</si>
  <si>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</si>
  <si>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</si>
  <si>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</si>
  <si>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</si>
  <si>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</si>
  <si>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</si>
  <si>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</si>
  <si>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</si>
  <si>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</si>
  <si>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</si>
  <si>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</si>
  <si>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</si>
  <si>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</si>
  <si>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</si>
  <si>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</si>
  <si>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</si>
  <si>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</si>
  <si>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</si>
  <si>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</si>
  <si>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</si>
  <si>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</si>
  <si>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</si>
  <si>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</si>
  <si>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</si>
  <si>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</si>
  <si>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</si>
  <si>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</si>
  <si>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</si>
  <si>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</si>
  <si>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</si>
  <si>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</si>
  <si>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</si>
  <si>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</si>
  <si>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</si>
  <si>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</si>
  <si>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</si>
  <si>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</si>
  <si>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</si>
  <si>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</si>
  <si>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</si>
  <si>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</si>
  <si>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</si>
  <si>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</si>
  <si>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</si>
  <si>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</si>
  <si>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</si>
  <si>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</si>
  <si>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</si>
  <si>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</si>
  <si>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</si>
  <si>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</si>
  <si>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</si>
  <si>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</si>
  <si>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</si>
  <si>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</si>
  <si>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</si>
  <si>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</si>
  <si>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</si>
  <si>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</si>
  <si>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</si>
  <si>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</si>
  <si>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</si>
  <si>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</si>
  <si>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</si>
  <si>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</si>
  <si>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</si>
  <si>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</si>
  <si>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</si>
  <si>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</si>
  <si>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</si>
  <si>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</si>
  <si>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</si>
  <si>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</si>
  <si>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</si>
  <si>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</si>
  <si>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</si>
  <si>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</si>
  <si>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</si>
  <si>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</si>
  <si>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</si>
  <si>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</si>
  <si>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</si>
  <si>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</si>
  <si>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</si>
  <si>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</si>
  <si>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</si>
  <si>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</si>
  <si>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</si>
  <si>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</si>
  <si>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</si>
  <si>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</si>
  <si>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</si>
  <si>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</si>
  <si>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</si>
  <si>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</si>
  <si>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</si>
  <si>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</si>
  <si>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</si>
  <si>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</si>
  <si>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</si>
  <si>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</si>
  <si>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</si>
  <si>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</si>
  <si>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</si>
  <si>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</si>
  <si>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</si>
  <si>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</si>
  <si>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</si>
  <si>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</si>
  <si>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</si>
  <si>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</si>
  <si>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</si>
  <si>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</si>
  <si>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</si>
  <si>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</si>
  <si>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</si>
  <si>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</si>
  <si>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</si>
  <si>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</si>
  <si>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</si>
  <si>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</si>
  <si>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</si>
  <si>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</si>
  <si>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</si>
  <si>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</si>
  <si>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</si>
  <si>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</si>
  <si>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</si>
  <si>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</si>
  <si>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</si>
  <si>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</si>
  <si>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</si>
  <si>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</si>
  <si>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</si>
  <si>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</si>
  <si>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</si>
  <si>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</si>
  <si>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</si>
  <si>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</si>
  <si>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</si>
  <si>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</si>
  <si>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</si>
  <si>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</si>
  <si>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</si>
  <si>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</si>
  <si>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</si>
  <si>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</si>
  <si>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</si>
  <si>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</si>
  <si>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</si>
  <si>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</si>
  <si>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</si>
  <si>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</si>
  <si>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</si>
  <si>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</si>
  <si>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</si>
  <si>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</si>
  <si>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</si>
  <si>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</si>
  <si>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</si>
  <si>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</si>
  <si>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</si>
  <si>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</si>
  <si>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</si>
  <si>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</si>
  <si>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</si>
  <si>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</si>
  <si>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</si>
  <si>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</si>
  <si>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</si>
  <si>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</si>
  <si>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</si>
  <si>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</si>
  <si>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</si>
  <si>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</si>
  <si>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</si>
  <si>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</si>
  <si>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</si>
  <si>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</si>
  <si>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</si>
  <si>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</si>
  <si>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</si>
  <si>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</si>
  <si>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</si>
  <si>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</si>
  <si>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</si>
  <si>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</si>
  <si>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</si>
  <si>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</si>
  <si>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</si>
  <si>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</si>
  <si>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</si>
  <si>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</si>
  <si>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</si>
  <si>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</si>
  <si>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</si>
  <si>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</si>
  <si>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</si>
  <si>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</si>
  <si>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</si>
  <si>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</si>
  <si>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</si>
  <si>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</si>
  <si>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</si>
  <si>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</si>
  <si>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</si>
  <si>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</si>
  <si>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</si>
  <si>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</si>
  <si>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</si>
  <si>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</si>
  <si>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</si>
  <si>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</si>
  <si>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</si>
  <si>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</si>
  <si>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</si>
  <si>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</si>
  <si>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</si>
  <si>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</si>
  <si>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</si>
  <si>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</si>
  <si>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</si>
  <si>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</si>
  <si>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</si>
  <si>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</si>
  <si>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</si>
  <si>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</si>
  <si>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</si>
  <si>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</si>
  <si>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</si>
  <si>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</si>
  <si>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</si>
  <si>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</si>
  <si>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</si>
  <si>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</si>
  <si>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</si>
  <si>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</si>
  <si>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</si>
  <si>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</si>
  <si>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</si>
  <si>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</si>
  <si>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</si>
  <si>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</si>
  <si>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</si>
  <si>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</si>
  <si>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</si>
  <si>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</si>
  <si>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</si>
  <si>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</si>
  <si>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</si>
  <si>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</si>
  <si>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</si>
  <si>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</si>
  <si>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</si>
  <si>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</si>
  <si>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</si>
  <si>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</si>
  <si>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</si>
  <si>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</si>
  <si>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</si>
  <si>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</si>
  <si>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</si>
  <si>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</si>
  <si>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</si>
  <si>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</si>
  <si>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</si>
  <si>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</si>
  <si>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</si>
  <si>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</si>
  <si>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</si>
  <si>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</si>
  <si>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</si>
  <si>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</si>
  <si>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</si>
  <si>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</si>
  <si>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</si>
  <si>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</si>
  <si>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</si>
  <si>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</si>
  <si>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</si>
  <si>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</si>
  <si>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</si>
  <si>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</si>
  <si>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</si>
  <si>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</si>
  <si>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</si>
  <si>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</si>
  <si>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</si>
  <si>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</si>
  <si>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</si>
  <si>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</si>
  <si>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</si>
  <si>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</si>
  <si>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</si>
  <si>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</si>
  <si>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</si>
  <si>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</si>
  <si>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</si>
  <si>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</si>
  <si>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</si>
  <si>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</si>
  <si>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</si>
  <si>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</si>
  <si>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</si>
  <si>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</si>
  <si>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</si>
  <si>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</si>
  <si>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</si>
  <si>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</si>
  <si>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</si>
  <si>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</si>
  <si>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</si>
  <si>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</si>
  <si>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</si>
  <si>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</si>
  <si>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</si>
  <si>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</si>
  <si>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</si>
  <si>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</si>
  <si>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</si>
  <si>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</si>
  <si>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</si>
  <si>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</si>
  <si>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</si>
  <si>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</si>
  <si>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</si>
  <si>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</si>
  <si>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</si>
  <si>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</si>
  <si>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</si>
  <si>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</si>
  <si>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</si>
  <si>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</si>
  <si>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</si>
  <si>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</si>
  <si>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</si>
  <si>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</si>
  <si>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</si>
  <si>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</si>
  <si>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</si>
  <si>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</si>
  <si>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</si>
  <si>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</si>
  <si>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</si>
  <si>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</si>
  <si>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</si>
  <si>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</si>
  <si>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</si>
  <si>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</si>
  <si>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</si>
  <si>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</si>
  <si>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</si>
  <si>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</si>
  <si>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</si>
  <si>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</si>
  <si>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</si>
  <si>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</si>
  <si>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</si>
  <si>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</si>
  <si>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</si>
  <si>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</si>
  <si>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</si>
  <si>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</si>
  <si>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</si>
  <si>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</si>
  <si>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</si>
  <si>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</si>
  <si>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</si>
  <si>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</si>
  <si>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</si>
  <si>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</si>
  <si>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</si>
  <si>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</si>
  <si>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</si>
  <si>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</si>
  <si>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</si>
  <si>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</si>
  <si>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</si>
  <si>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</si>
  <si>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</si>
  <si>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</si>
  <si>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</si>
  <si>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</si>
  <si>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</si>
  <si>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</si>
  <si>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</si>
  <si>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</si>
  <si>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</si>
  <si>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</si>
  <si>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</si>
  <si>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</si>
  <si>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</si>
  <si>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</si>
  <si>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</si>
  <si>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</si>
  <si>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</si>
  <si>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</si>
  <si>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</si>
  <si>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</si>
  <si>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</si>
  <si>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</si>
  <si>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</si>
  <si>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</si>
  <si>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</si>
  <si>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</si>
  <si>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</si>
  <si>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</si>
  <si>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</si>
  <si>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</si>
  <si>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</si>
  <si>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</si>
  <si>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</si>
  <si>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</si>
  <si>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</si>
  <si>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</si>
  <si>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</si>
  <si>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</si>
  <si>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</si>
  <si>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</si>
  <si>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</si>
  <si>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</si>
  <si>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</si>
  <si>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</si>
  <si>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</si>
  <si>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</si>
  <si>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</si>
  <si>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</si>
  <si>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</si>
  <si>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</si>
  <si>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</si>
  <si>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</si>
  <si>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</si>
  <si>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</si>
  <si>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</si>
  <si>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</si>
  <si>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</si>
  <si>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</si>
  <si>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</si>
  <si>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</si>
  <si>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</si>
  <si>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</si>
  <si>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</si>
  <si>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</si>
  <si>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</si>
  <si>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</si>
  <si>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</si>
  <si>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</si>
  <si>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</si>
  <si>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</si>
  <si>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</si>
  <si>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</si>
  <si>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</si>
  <si>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</si>
  <si>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</si>
  <si>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</si>
  <si>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</si>
  <si>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</si>
  <si>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</si>
  <si>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</si>
  <si>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</si>
  <si>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</si>
  <si>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</si>
  <si>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</si>
  <si>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</si>
  <si>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</si>
  <si>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</si>
  <si>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</si>
  <si>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</si>
  <si>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</si>
  <si>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</si>
  <si>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</si>
  <si>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</si>
  <si>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</si>
  <si>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</si>
  <si>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</si>
  <si>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</si>
  <si>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</si>
  <si>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</si>
  <si>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</si>
  <si>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</si>
  <si>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</si>
  <si>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</si>
  <si>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</si>
  <si>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</si>
  <si>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</si>
  <si>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</si>
  <si>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</si>
  <si>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</si>
  <si>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</si>
  <si>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</si>
  <si>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</si>
  <si>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</si>
  <si>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</si>
  <si>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</si>
  <si>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</si>
  <si>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</si>
  <si>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</si>
  <si>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</si>
  <si>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</si>
  <si>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</si>
  <si>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</si>
  <si>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</si>
  <si>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</si>
  <si>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</si>
  <si>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</si>
  <si>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</si>
  <si>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</si>
  <si>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</si>
  <si>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</si>
  <si>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</si>
  <si>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</si>
  <si>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</si>
  <si>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</si>
  <si>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</si>
  <si>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</si>
  <si>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</si>
  <si>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</si>
  <si>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</si>
  <si>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</si>
  <si>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</si>
  <si>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</si>
  <si>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</si>
  <si>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</si>
  <si>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</si>
  <si>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</si>
  <si>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</si>
  <si>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</si>
  <si>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</si>
  <si>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</si>
  <si>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</si>
  <si>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</si>
  <si>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</si>
  <si>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</si>
  <si>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</si>
  <si>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</si>
  <si>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</si>
  <si>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</si>
  <si>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</si>
  <si>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</si>
  <si>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</si>
  <si>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</si>
  <si>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</si>
  <si>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</si>
  <si>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</si>
  <si>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</si>
  <si>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</si>
  <si>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</si>
  <si>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</si>
  <si>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</si>
  <si>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</si>
  <si>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</si>
  <si>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</si>
  <si>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</si>
  <si>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</si>
  <si>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</si>
  <si>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</si>
  <si>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</si>
  <si>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</si>
  <si>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</si>
  <si>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</si>
  <si>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</si>
  <si>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</si>
  <si>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</si>
  <si>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</si>
  <si>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</si>
  <si>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</si>
  <si>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</si>
  <si>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</si>
  <si>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</si>
  <si>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</si>
  <si>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</si>
  <si>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</si>
  <si>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</si>
  <si>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</si>
  <si>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</si>
  <si>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</si>
  <si>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</si>
  <si>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</si>
  <si>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</si>
  <si>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</si>
  <si>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</si>
  <si>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</si>
  <si>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</si>
  <si>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</si>
  <si>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</si>
  <si>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</si>
  <si>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</si>
  <si>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</si>
  <si>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</si>
  <si>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</si>
  <si>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</si>
  <si>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</si>
  <si>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</si>
  <si>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</si>
  <si>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</si>
  <si>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</si>
  <si>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</si>
  <si>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</si>
  <si>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</si>
  <si>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</si>
  <si>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</si>
  <si>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</si>
  <si>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</si>
  <si>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</si>
  <si>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</si>
  <si>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</si>
  <si>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</si>
  <si>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</si>
  <si>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</si>
  <si>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</si>
  <si>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</si>
  <si>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</si>
  <si>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</si>
  <si>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</si>
  <si>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</si>
  <si>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</si>
  <si>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</si>
  <si>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</si>
  <si>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</si>
  <si>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</si>
  <si>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</si>
  <si>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</si>
  <si>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</si>
  <si>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</si>
  <si>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</si>
  <si>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</si>
  <si>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</si>
  <si>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</si>
  <si>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</si>
  <si>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</si>
  <si>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</si>
  <si>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</si>
  <si>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</si>
  <si>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</si>
  <si>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</si>
  <si>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</si>
  <si>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</si>
  <si>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</si>
  <si>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</si>
  <si>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</si>
  <si>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</si>
  <si>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</si>
  <si>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</si>
  <si>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</si>
  <si>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</si>
  <si>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</si>
  <si>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</si>
  <si>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</si>
  <si>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</si>
  <si>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</si>
  <si>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</si>
  <si>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</si>
  <si>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</si>
  <si>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</si>
  <si>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</si>
  <si>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</si>
  <si>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</si>
  <si>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</si>
  <si>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</si>
  <si>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</si>
  <si>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</si>
  <si>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</si>
  <si>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</si>
  <si>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</si>
  <si>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</si>
  <si>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</si>
  <si>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</si>
  <si>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</si>
  <si>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</si>
  <si>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</si>
  <si>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</si>
  <si>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LJEČILIŠTE VELI LOŠINJ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</si>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</sst>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2601267.04</v>
      </c>
      <c r="D2" s="7">
        <f>'PR-RAS'!E6</f>
        <v>5289172.1899999995</v>
      </c>
      <c r="E2" s="7">
        <v>0</v>
      </c>
      <c r="F2" s="7">
        <v>0</v>
      </c>
      <c r="G2" s="8">
        <f t="shared" ref="G2:G274" si="0">(B2/1000)*(C2*1+D2*2)</f>
        <v>13179.611419999997</v>
      </c>
      <c r="H2" s="8">
        <f t="shared" ref="H2:H274" si="1">ABS(C2-ROUND(C2,0))+ABS(D2-ROUND(D2,0))</f>
        <v>0.22999999951571226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351060.45</v>
      </c>
      <c r="D45" s="2">
        <f>'PR-RAS'!E49</f>
        <v>1614795.48</v>
      </c>
      <c r="E45" s="2">
        <v>0</v>
      </c>
      <c r="F45" s="2">
        <v>0</v>
      </c>
      <c r="G45" s="3">
        <f t="shared" si="0"/>
        <v>157548.66204</v>
      </c>
      <c r="H45" s="3">
        <f t="shared" si="1"/>
        <v>0.92999999999301508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23919.360000000001</v>
      </c>
      <c r="D57" s="2">
        <f>'PR-RAS'!E61</f>
        <v>10232.09</v>
      </c>
      <c r="E57" s="2">
        <v>0</v>
      </c>
      <c r="F57" s="2">
        <v>0</v>
      </c>
      <c r="G57" s="3">
        <f t="shared" si="0"/>
        <v>2485.4782399999999</v>
      </c>
      <c r="H57" s="3">
        <f t="shared" si="1"/>
        <v>0.4500000000007276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23919.360000000001</v>
      </c>
      <c r="D58" s="2">
        <f>'PR-RAS'!E62</f>
        <v>10232.09</v>
      </c>
      <c r="E58" s="2">
        <v>0</v>
      </c>
      <c r="F58" s="2">
        <v>0</v>
      </c>
      <c r="G58" s="3">
        <f t="shared" si="0"/>
        <v>2529.8617800000002</v>
      </c>
      <c r="H58" s="3">
        <f t="shared" si="1"/>
        <v>0.4500000000007276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327141.09000000003</v>
      </c>
      <c r="D64" s="2">
        <f>'PR-RAS'!E68</f>
        <v>16000</v>
      </c>
      <c r="E64" s="2">
        <v>0</v>
      </c>
      <c r="F64" s="2">
        <v>0</v>
      </c>
      <c r="G64" s="3">
        <f t="shared" si="0"/>
        <v>22625.88867</v>
      </c>
      <c r="H64" s="3">
        <f t="shared" si="1"/>
        <v>9.0000000025611371E-2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31000</v>
      </c>
      <c r="D65" s="2">
        <f>'PR-RAS'!E69</f>
        <v>16000</v>
      </c>
      <c r="E65" s="2">
        <v>0</v>
      </c>
      <c r="F65" s="2">
        <v>0</v>
      </c>
      <c r="G65" s="3">
        <f t="shared" si="0"/>
        <v>4032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296141.09000000003</v>
      </c>
      <c r="D66" s="2">
        <f>'PR-RAS'!E70</f>
        <v>0</v>
      </c>
      <c r="E66" s="2">
        <v>0</v>
      </c>
      <c r="F66" s="2">
        <v>0</v>
      </c>
      <c r="G66" s="3">
        <f t="shared" si="0"/>
        <v>19249.170850000002</v>
      </c>
      <c r="H66" s="3">
        <f t="shared" si="1"/>
        <v>9.0000000025611371E-2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1588563.39</v>
      </c>
      <c r="E70" s="2">
        <v>0</v>
      </c>
      <c r="F70" s="2">
        <v>0</v>
      </c>
      <c r="G70" s="3">
        <f t="shared" si="0"/>
        <v>219221.74782000002</v>
      </c>
      <c r="H70" s="3">
        <f t="shared" si="1"/>
        <v>0.38999999989755452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66302.97</v>
      </c>
      <c r="E71" s="2">
        <v>0</v>
      </c>
      <c r="F71" s="2">
        <v>0</v>
      </c>
      <c r="G71" s="3">
        <f t="shared" si="0"/>
        <v>9282.4158000000007</v>
      </c>
      <c r="H71" s="3">
        <f t="shared" si="1"/>
        <v>2.9999999998835847E-2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1522260.42</v>
      </c>
      <c r="E72" s="2">
        <v>0</v>
      </c>
      <c r="F72" s="2">
        <v>0</v>
      </c>
      <c r="G72" s="3">
        <f t="shared" si="0"/>
        <v>216160.97963999998</v>
      </c>
      <c r="H72" s="3">
        <f t="shared" si="1"/>
        <v>0.41999999992549419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193.24</v>
      </c>
      <c r="D78" s="2">
        <f>'PR-RAS'!E82</f>
        <v>165.65</v>
      </c>
      <c r="E78" s="2">
        <v>0</v>
      </c>
      <c r="F78" s="2">
        <v>0</v>
      </c>
      <c r="G78" s="3">
        <f t="shared" si="0"/>
        <v>40.389579999999995</v>
      </c>
      <c r="H78" s="3">
        <f t="shared" si="1"/>
        <v>0.59000000000000341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193.24</v>
      </c>
      <c r="D79" s="2">
        <f>'PR-RAS'!E83</f>
        <v>165.65</v>
      </c>
      <c r="E79" s="2">
        <v>0</v>
      </c>
      <c r="F79" s="2">
        <v>0</v>
      </c>
      <c r="G79" s="3">
        <f t="shared" si="0"/>
        <v>40.914119999999997</v>
      </c>
      <c r="H79" s="3">
        <f t="shared" si="1"/>
        <v>0.59000000000000341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193.24</v>
      </c>
      <c r="D81" s="2">
        <f>'PR-RAS'!E85</f>
        <v>165.65</v>
      </c>
      <c r="E81" s="2">
        <v>0</v>
      </c>
      <c r="F81" s="2">
        <v>0</v>
      </c>
      <c r="G81" s="3">
        <f t="shared" si="0"/>
        <v>41.963200000000001</v>
      </c>
      <c r="H81" s="3">
        <f t="shared" si="1"/>
        <v>0.59000000000000341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145883.15</v>
      </c>
      <c r="D102" s="2">
        <f>'PR-RAS'!E106</f>
        <v>155315.75</v>
      </c>
      <c r="E102" s="2">
        <v>0</v>
      </c>
      <c r="F102" s="2">
        <v>0</v>
      </c>
      <c r="G102" s="3">
        <f t="shared" si="0"/>
        <v>46107.979650000008</v>
      </c>
      <c r="H102" s="3">
        <f t="shared" si="1"/>
        <v>0.39999999999417923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145883.15</v>
      </c>
      <c r="D108" s="2">
        <f>'PR-RAS'!E112</f>
        <v>155315.75</v>
      </c>
      <c r="E108" s="2">
        <v>0</v>
      </c>
      <c r="F108" s="2">
        <v>0</v>
      </c>
      <c r="G108" s="3">
        <f t="shared" si="0"/>
        <v>48847.06755</v>
      </c>
      <c r="H108" s="3">
        <f t="shared" si="1"/>
        <v>0.39999999999417923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145883.15</v>
      </c>
      <c r="D113" s="2">
        <f>'PR-RAS'!E117</f>
        <v>155315.75</v>
      </c>
      <c r="E113" s="2">
        <v>0</v>
      </c>
      <c r="F113" s="2">
        <v>0</v>
      </c>
      <c r="G113" s="3">
        <f t="shared" si="0"/>
        <v>51129.640800000001</v>
      </c>
      <c r="H113" s="3">
        <f t="shared" si="1"/>
        <v>0.39999999999417923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1068736.3299999998</v>
      </c>
      <c r="D121" s="2">
        <f>'PR-RAS'!E125</f>
        <v>1335002</v>
      </c>
      <c r="E121" s="2">
        <v>0</v>
      </c>
      <c r="F121" s="2">
        <v>0</v>
      </c>
      <c r="G121" s="3">
        <f t="shared" si="0"/>
        <v>448648.83960000001</v>
      </c>
      <c r="H121" s="3">
        <f t="shared" si="1"/>
        <v>0.32999999984167516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1064368.67</v>
      </c>
      <c r="D122" s="2">
        <f>'PR-RAS'!E126</f>
        <v>1335002</v>
      </c>
      <c r="E122" s="2">
        <v>0</v>
      </c>
      <c r="F122" s="2">
        <v>0</v>
      </c>
      <c r="G122" s="3">
        <f t="shared" si="0"/>
        <v>451859.09307</v>
      </c>
      <c r="H122" s="3">
        <f t="shared" si="1"/>
        <v>0.33000000007450581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1064368.67</v>
      </c>
      <c r="D124" s="2">
        <f>'PR-RAS'!E128</f>
        <v>1335002</v>
      </c>
      <c r="E124" s="2">
        <v>0</v>
      </c>
      <c r="F124" s="2">
        <v>0</v>
      </c>
      <c r="G124" s="3">
        <f t="shared" si="0"/>
        <v>459327.83840999997</v>
      </c>
      <c r="H124" s="3">
        <f t="shared" si="1"/>
        <v>0.33000000007450581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4367.66</v>
      </c>
      <c r="D125" s="2">
        <f>'PR-RAS'!E129</f>
        <v>0</v>
      </c>
      <c r="E125" s="2">
        <v>0</v>
      </c>
      <c r="F125" s="2">
        <v>0</v>
      </c>
      <c r="G125" s="3">
        <f t="shared" si="0"/>
        <v>541.58983999999998</v>
      </c>
      <c r="H125" s="3">
        <f t="shared" si="1"/>
        <v>0.34000000000014552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4367.66</v>
      </c>
      <c r="D127" s="2">
        <f>'PR-RAS'!E131</f>
        <v>0</v>
      </c>
      <c r="E127" s="2">
        <v>0</v>
      </c>
      <c r="F127" s="2">
        <v>0</v>
      </c>
      <c r="G127" s="3">
        <f t="shared" si="0"/>
        <v>550.32515999999998</v>
      </c>
      <c r="H127" s="3">
        <f t="shared" si="1"/>
        <v>0.34000000000014552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1035322.54</v>
      </c>
      <c r="D130" s="2">
        <f>'PR-RAS'!E134</f>
        <v>2183482.17</v>
      </c>
      <c r="E130" s="2">
        <v>0</v>
      </c>
      <c r="F130" s="2">
        <v>0</v>
      </c>
      <c r="G130" s="3">
        <f t="shared" si="0"/>
        <v>696895.00751999998</v>
      </c>
      <c r="H130" s="3">
        <f t="shared" si="1"/>
        <v>0.62999999988824129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269265.88</v>
      </c>
      <c r="D131" s="2">
        <f>'PR-RAS'!E135</f>
        <v>967854.71</v>
      </c>
      <c r="E131" s="2">
        <v>0</v>
      </c>
      <c r="F131" s="2">
        <v>0</v>
      </c>
      <c r="G131" s="3">
        <f t="shared" si="0"/>
        <v>286646.78899999999</v>
      </c>
      <c r="H131" s="3">
        <f t="shared" si="1"/>
        <v>0.41000000003259629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238966.56</v>
      </c>
      <c r="D132" s="2">
        <f>'PR-RAS'!E136</f>
        <v>381386.73</v>
      </c>
      <c r="E132" s="2">
        <v>0</v>
      </c>
      <c r="F132" s="2">
        <v>0</v>
      </c>
      <c r="G132" s="3">
        <f t="shared" si="0"/>
        <v>131227.94262000002</v>
      </c>
      <c r="H132" s="3">
        <f t="shared" si="1"/>
        <v>0.71000000002095476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30299.32</v>
      </c>
      <c r="D133" s="2">
        <f>'PR-RAS'!E137</f>
        <v>586467.98</v>
      </c>
      <c r="E133" s="2">
        <v>0</v>
      </c>
      <c r="F133" s="2">
        <v>0</v>
      </c>
      <c r="G133" s="3">
        <f t="shared" si="0"/>
        <v>158827.05696000002</v>
      </c>
      <c r="H133" s="3">
        <f t="shared" si="1"/>
        <v>0.34000000001833541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766056.66</v>
      </c>
      <c r="D135" s="2">
        <f>'PR-RAS'!E139</f>
        <v>1215627.46</v>
      </c>
      <c r="E135" s="2">
        <v>0</v>
      </c>
      <c r="F135" s="2">
        <v>0</v>
      </c>
      <c r="G135" s="3">
        <f t="shared" si="0"/>
        <v>428439.75172000006</v>
      </c>
      <c r="H135" s="3">
        <f t="shared" si="1"/>
        <v>0.79999999993015081</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71.33</v>
      </c>
      <c r="D136" s="2">
        <f>'PR-RAS'!E140</f>
        <v>411.14</v>
      </c>
      <c r="E136" s="2">
        <v>0</v>
      </c>
      <c r="F136" s="2">
        <v>0</v>
      </c>
      <c r="G136" s="3">
        <f t="shared" si="0"/>
        <v>120.63735000000001</v>
      </c>
      <c r="H136" s="3">
        <f t="shared" si="1"/>
        <v>0.46999999999998465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71.33</v>
      </c>
      <c r="D147" s="2">
        <f>'PR-RAS'!E151</f>
        <v>411.14</v>
      </c>
      <c r="E147" s="2">
        <v>0</v>
      </c>
      <c r="F147" s="2">
        <v>0</v>
      </c>
      <c r="G147" s="3">
        <f t="shared" si="0"/>
        <v>130.46706</v>
      </c>
      <c r="H147" s="3">
        <f t="shared" si="1"/>
        <v>0.46999999999998465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2429527.44</v>
      </c>
      <c r="D148" s="2">
        <f>'PR-RAS'!E152</f>
        <v>2868841.1800000006</v>
      </c>
      <c r="E148" s="2">
        <v>0</v>
      </c>
      <c r="F148" s="2">
        <v>0</v>
      </c>
      <c r="G148" s="3">
        <f t="shared" si="0"/>
        <v>1200579.8406</v>
      </c>
      <c r="H148" s="3">
        <f t="shared" si="1"/>
        <v>0.62000000057742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1626398.33</v>
      </c>
      <c r="D149" s="2">
        <f>'PR-RAS'!E153</f>
        <v>1801915.7900000003</v>
      </c>
      <c r="E149" s="2">
        <v>0</v>
      </c>
      <c r="F149" s="2">
        <v>0</v>
      </c>
      <c r="G149" s="3">
        <f t="shared" si="0"/>
        <v>774074.02668000001</v>
      </c>
      <c r="H149" s="3">
        <f t="shared" si="1"/>
        <v>0.53999999980442226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1349265.68</v>
      </c>
      <c r="D150" s="2">
        <f>'PR-RAS'!E154</f>
        <v>1480654.87</v>
      </c>
      <c r="E150" s="2">
        <v>0</v>
      </c>
      <c r="F150" s="2">
        <v>0</v>
      </c>
      <c r="G150" s="3">
        <f t="shared" si="0"/>
        <v>642275.73757999996</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1349265.68</v>
      </c>
      <c r="D151" s="2">
        <f>'PR-RAS'!E155</f>
        <v>1480654.87</v>
      </c>
      <c r="E151" s="2">
        <v>0</v>
      </c>
      <c r="F151" s="2">
        <v>0</v>
      </c>
      <c r="G151" s="3">
        <f t="shared" si="0"/>
        <v>646586.31299999997</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54419.6</v>
      </c>
      <c r="D155" s="2">
        <f>'PR-RAS'!E159</f>
        <v>77028.08</v>
      </c>
      <c r="E155" s="2">
        <v>0</v>
      </c>
      <c r="F155" s="2">
        <v>0</v>
      </c>
      <c r="G155" s="3">
        <f t="shared" si="0"/>
        <v>32105.267040000002</v>
      </c>
      <c r="H155" s="3">
        <f t="shared" si="1"/>
        <v>0.48000000000320142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222713.05</v>
      </c>
      <c r="D156" s="2">
        <f>'PR-RAS'!E160</f>
        <v>244232.84</v>
      </c>
      <c r="E156" s="2">
        <v>0</v>
      </c>
      <c r="F156" s="2">
        <v>0</v>
      </c>
      <c r="G156" s="3">
        <f t="shared" si="0"/>
        <v>110232.70315</v>
      </c>
      <c r="H156" s="3">
        <f t="shared" si="1"/>
        <v>0.20999999999185093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222713.05</v>
      </c>
      <c r="D158" s="2">
        <f>'PR-RAS'!E162</f>
        <v>244232.84</v>
      </c>
      <c r="E158" s="2">
        <v>0</v>
      </c>
      <c r="F158" s="2">
        <v>0</v>
      </c>
      <c r="G158" s="3">
        <f t="shared" si="0"/>
        <v>111655.06061</v>
      </c>
      <c r="H158" s="3">
        <f t="shared" si="1"/>
        <v>0.20999999999185093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799816.58000000007</v>
      </c>
      <c r="D160" s="2">
        <f>'PR-RAS'!E164</f>
        <v>1050136.8900000001</v>
      </c>
      <c r="E160" s="2">
        <v>0</v>
      </c>
      <c r="F160" s="2">
        <v>0</v>
      </c>
      <c r="G160" s="3">
        <f t="shared" si="0"/>
        <v>461114.36724000005</v>
      </c>
      <c r="H160" s="3">
        <f t="shared" si="1"/>
        <v>0.52999999979510903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32774.480000000003</v>
      </c>
      <c r="D161" s="2">
        <f>'PR-RAS'!E165</f>
        <v>76561.98000000001</v>
      </c>
      <c r="E161" s="2">
        <v>0</v>
      </c>
      <c r="F161" s="2">
        <v>0</v>
      </c>
      <c r="G161" s="3">
        <f t="shared" si="0"/>
        <v>29743.750400000004</v>
      </c>
      <c r="H161" s="3">
        <f t="shared" si="1"/>
        <v>0.49999999999272404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3510.78</v>
      </c>
      <c r="D162" s="2">
        <f>'PR-RAS'!E166</f>
        <v>5845.88</v>
      </c>
      <c r="E162" s="2">
        <v>0</v>
      </c>
      <c r="F162" s="2">
        <v>0</v>
      </c>
      <c r="G162" s="3">
        <f t="shared" si="0"/>
        <v>2447.6089400000001</v>
      </c>
      <c r="H162" s="3">
        <f t="shared" si="1"/>
        <v>0.33999999999969077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8487.18</v>
      </c>
      <c r="D163" s="2">
        <f>'PR-RAS'!E167</f>
        <v>11824.6</v>
      </c>
      <c r="E163" s="2">
        <v>0</v>
      </c>
      <c r="F163" s="2">
        <v>0</v>
      </c>
      <c r="G163" s="3">
        <f t="shared" si="0"/>
        <v>5206.0935600000003</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3604.02</v>
      </c>
      <c r="D164" s="2">
        <f>'PR-RAS'!E168</f>
        <v>10193.31</v>
      </c>
      <c r="E164" s="2">
        <v>0</v>
      </c>
      <c r="F164" s="2">
        <v>0</v>
      </c>
      <c r="G164" s="3">
        <f t="shared" si="0"/>
        <v>3910.4743200000003</v>
      </c>
      <c r="H164" s="3">
        <f t="shared" si="1"/>
        <v>0.32999999999947249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17172.5</v>
      </c>
      <c r="D165" s="2">
        <f>'PR-RAS'!E169</f>
        <v>48698.19</v>
      </c>
      <c r="E165" s="2">
        <v>0</v>
      </c>
      <c r="F165" s="2">
        <v>0</v>
      </c>
      <c r="G165" s="3">
        <f t="shared" si="0"/>
        <v>18789.296320000001</v>
      </c>
      <c r="H165" s="3">
        <f t="shared" si="1"/>
        <v>0.69000000000232831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468045.75</v>
      </c>
      <c r="D166" s="2">
        <f>'PR-RAS'!E170</f>
        <v>518290.3</v>
      </c>
      <c r="E166" s="2">
        <v>0</v>
      </c>
      <c r="F166" s="2">
        <v>0</v>
      </c>
      <c r="G166" s="3">
        <f t="shared" si="0"/>
        <v>248263.34775000002</v>
      </c>
      <c r="H166" s="3">
        <f t="shared" si="1"/>
        <v>0.54999999998835847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35928.78</v>
      </c>
      <c r="D167" s="2">
        <f>'PR-RAS'!E171</f>
        <v>35991.879999999997</v>
      </c>
      <c r="E167" s="2">
        <v>0</v>
      </c>
      <c r="F167" s="2">
        <v>0</v>
      </c>
      <c r="G167" s="3">
        <f t="shared" si="0"/>
        <v>17913.481639999998</v>
      </c>
      <c r="H167" s="3">
        <f t="shared" si="1"/>
        <v>0.3400000000037835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315058.69</v>
      </c>
      <c r="D168" s="2">
        <f>'PR-RAS'!E172</f>
        <v>326913.98</v>
      </c>
      <c r="E168" s="2">
        <v>0</v>
      </c>
      <c r="F168" s="2">
        <v>0</v>
      </c>
      <c r="G168" s="3">
        <f t="shared" si="0"/>
        <v>161804.07055</v>
      </c>
      <c r="H168" s="3">
        <f t="shared" si="1"/>
        <v>0.33000000001629815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94743.78</v>
      </c>
      <c r="D169" s="2">
        <f>'PR-RAS'!E173</f>
        <v>109551.66</v>
      </c>
      <c r="E169" s="2">
        <v>0</v>
      </c>
      <c r="F169" s="2">
        <v>0</v>
      </c>
      <c r="G169" s="3">
        <f t="shared" si="0"/>
        <v>52726.3128</v>
      </c>
      <c r="H169" s="3">
        <f t="shared" si="1"/>
        <v>0.55999999999767169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6383.55</v>
      </c>
      <c r="D170" s="2">
        <f>'PR-RAS'!E174</f>
        <v>2500</v>
      </c>
      <c r="E170" s="2">
        <v>0</v>
      </c>
      <c r="F170" s="2">
        <v>0</v>
      </c>
      <c r="G170" s="3">
        <f t="shared" si="0"/>
        <v>1923.8199500000001</v>
      </c>
      <c r="H170" s="3">
        <f t="shared" si="1"/>
        <v>0.4499999999998181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10026.620000000001</v>
      </c>
      <c r="D171" s="2">
        <f>'PR-RAS'!E175</f>
        <v>34537.050000000003</v>
      </c>
      <c r="E171" s="2">
        <v>0</v>
      </c>
      <c r="F171" s="2">
        <v>0</v>
      </c>
      <c r="G171" s="3">
        <f t="shared" si="0"/>
        <v>13447.122400000002</v>
      </c>
      <c r="H171" s="3">
        <f t="shared" si="1"/>
        <v>0.43000000000211003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5904.33</v>
      </c>
      <c r="D173" s="2">
        <f>'PR-RAS'!E177</f>
        <v>8795.73</v>
      </c>
      <c r="E173" s="2">
        <v>0</v>
      </c>
      <c r="F173" s="2">
        <v>0</v>
      </c>
      <c r="G173" s="3">
        <f t="shared" si="0"/>
        <v>4041.2758799999997</v>
      </c>
      <c r="H173" s="3">
        <f t="shared" si="1"/>
        <v>0.6000000000003638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249826.81</v>
      </c>
      <c r="D174" s="2">
        <f>'PR-RAS'!E178</f>
        <v>363663.07</v>
      </c>
      <c r="E174" s="2">
        <v>0</v>
      </c>
      <c r="F174" s="2">
        <v>0</v>
      </c>
      <c r="G174" s="3">
        <f t="shared" si="0"/>
        <v>169047.46034999998</v>
      </c>
      <c r="H174" s="3">
        <f t="shared" si="1"/>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16191.16</v>
      </c>
      <c r="D175" s="2">
        <f>'PR-RAS'!E179</f>
        <v>15549.14</v>
      </c>
      <c r="E175" s="2">
        <v>0</v>
      </c>
      <c r="F175" s="2">
        <v>0</v>
      </c>
      <c r="G175" s="3">
        <f t="shared" si="0"/>
        <v>8228.3625599999996</v>
      </c>
      <c r="H175" s="3">
        <f t="shared" si="1"/>
        <v>0.2999999999992724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43576.5</v>
      </c>
      <c r="D176" s="2">
        <f>'PR-RAS'!E180</f>
        <v>46171.39</v>
      </c>
      <c r="E176" s="2">
        <v>0</v>
      </c>
      <c r="F176" s="2">
        <v>0</v>
      </c>
      <c r="G176" s="3">
        <f t="shared" si="0"/>
        <v>23785.874</v>
      </c>
      <c r="H176" s="3">
        <f t="shared" si="1"/>
        <v>0.88999999999941792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11515.78</v>
      </c>
      <c r="D177" s="2">
        <f>'PR-RAS'!E181</f>
        <v>10844.01</v>
      </c>
      <c r="E177" s="2">
        <v>0</v>
      </c>
      <c r="F177" s="2">
        <v>0</v>
      </c>
      <c r="G177" s="3">
        <f t="shared" si="0"/>
        <v>5843.8688000000002</v>
      </c>
      <c r="H177" s="3">
        <f t="shared" si="1"/>
        <v>0.22999999999956344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42630.75</v>
      </c>
      <c r="D178" s="2">
        <f>'PR-RAS'!E182</f>
        <v>47792.31</v>
      </c>
      <c r="E178" s="2">
        <v>0</v>
      </c>
      <c r="F178" s="2">
        <v>0</v>
      </c>
      <c r="G178" s="3">
        <f t="shared" si="0"/>
        <v>24464.120489999998</v>
      </c>
      <c r="H178" s="3">
        <f t="shared" si="1"/>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30846.41</v>
      </c>
      <c r="D179" s="2">
        <f>'PR-RAS'!E183</f>
        <v>44538.02</v>
      </c>
      <c r="E179" s="2">
        <v>0</v>
      </c>
      <c r="F179" s="2">
        <v>0</v>
      </c>
      <c r="G179" s="3">
        <f t="shared" si="0"/>
        <v>21346.196099999997</v>
      </c>
      <c r="H179" s="3">
        <f t="shared" si="1"/>
        <v>0.42999999999665306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36463.040000000001</v>
      </c>
      <c r="D180" s="2">
        <f>'PR-RAS'!E184</f>
        <v>74364.570000000007</v>
      </c>
      <c r="E180" s="2">
        <v>0</v>
      </c>
      <c r="F180" s="2">
        <v>0</v>
      </c>
      <c r="G180" s="3">
        <f t="shared" si="0"/>
        <v>33149.400220000003</v>
      </c>
      <c r="H180" s="3">
        <f t="shared" si="1"/>
        <v>0.4699999999938882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52006.86</v>
      </c>
      <c r="D181" s="2">
        <f>'PR-RAS'!E185</f>
        <v>99422.9</v>
      </c>
      <c r="E181" s="2">
        <v>0</v>
      </c>
      <c r="F181" s="2">
        <v>0</v>
      </c>
      <c r="G181" s="3">
        <f t="shared" si="0"/>
        <v>45153.478799999997</v>
      </c>
      <c r="H181" s="3">
        <f t="shared" si="1"/>
        <v>0.24000000000523869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9743.73</v>
      </c>
      <c r="D182" s="2">
        <f>'PR-RAS'!E186</f>
        <v>22797.39</v>
      </c>
      <c r="E182" s="2">
        <v>0</v>
      </c>
      <c r="F182" s="2">
        <v>0</v>
      </c>
      <c r="G182" s="3">
        <f t="shared" si="0"/>
        <v>10016.270309999998</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6852.58</v>
      </c>
      <c r="D183" s="2">
        <f>'PR-RAS'!E187</f>
        <v>2183.34</v>
      </c>
      <c r="E183" s="2">
        <v>0</v>
      </c>
      <c r="F183" s="2">
        <v>0</v>
      </c>
      <c r="G183" s="3">
        <f t="shared" si="0"/>
        <v>2041.9053200000001</v>
      </c>
      <c r="H183" s="3">
        <f t="shared" si="1"/>
        <v>0.76000000000021828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23433.48</v>
      </c>
      <c r="E185" s="2">
        <v>0</v>
      </c>
      <c r="F185" s="2">
        <v>0</v>
      </c>
      <c r="G185" s="3">
        <f t="shared" ref="G185:G189" si="6">(B185/1000)*(C185*1+D185*2)</f>
        <v>8623.5206399999988</v>
      </c>
      <c r="H185" s="3">
        <f t="shared" ref="H185:H189" si="7">ABS(C185-ROUND(C185,0))+ABS(D185-ROUND(D185,0))</f>
        <v>0.47999999999956344</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23433.48</v>
      </c>
      <c r="E186" s="2">
        <v>0</v>
      </c>
      <c r="F186" s="2">
        <v>0</v>
      </c>
      <c r="G186" s="3">
        <f t="shared" si="6"/>
        <v>8670.3876</v>
      </c>
      <c r="H186" s="3">
        <f t="shared" si="7"/>
        <v>0.47999999999956344</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49169.54</v>
      </c>
      <c r="D190" s="2">
        <f>'PR-RAS'!E194</f>
        <v>68188.06</v>
      </c>
      <c r="E190" s="2">
        <v>0</v>
      </c>
      <c r="F190" s="2">
        <v>0</v>
      </c>
      <c r="G190" s="3">
        <f t="shared" si="0"/>
        <v>35068.129740000004</v>
      </c>
      <c r="H190" s="3">
        <f t="shared" si="1"/>
        <v>0.51999999999679858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14588.14</v>
      </c>
      <c r="D191" s="2">
        <f>'PR-RAS'!E195</f>
        <v>7897.1</v>
      </c>
      <c r="E191" s="2">
        <v>0</v>
      </c>
      <c r="F191" s="2">
        <v>0</v>
      </c>
      <c r="G191" s="3">
        <f t="shared" si="0"/>
        <v>5772.6446000000005</v>
      </c>
      <c r="H191" s="3">
        <f t="shared" si="1"/>
        <v>0.23999999999978172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6731.48</v>
      </c>
      <c r="D192" s="2">
        <f>'PR-RAS'!E196</f>
        <v>11709.57</v>
      </c>
      <c r="E192" s="2">
        <v>0</v>
      </c>
      <c r="F192" s="2">
        <v>0</v>
      </c>
      <c r="G192" s="3">
        <f t="shared" si="0"/>
        <v>5758.7684200000003</v>
      </c>
      <c r="H192" s="3">
        <f t="shared" si="1"/>
        <v>0.90999999999985448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2689.11</v>
      </c>
      <c r="D194" s="2">
        <f>'PR-RAS'!E198</f>
        <v>3916.72</v>
      </c>
      <c r="E194" s="2">
        <v>0</v>
      </c>
      <c r="F194" s="2">
        <v>0</v>
      </c>
      <c r="G194" s="3">
        <f t="shared" si="0"/>
        <v>2030.8521499999999</v>
      </c>
      <c r="H194" s="3">
        <f t="shared" si="1"/>
        <v>0.39000000000032742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9456.77</v>
      </c>
      <c r="D195" s="2">
        <f>'PR-RAS'!E199</f>
        <v>10799.29</v>
      </c>
      <c r="E195" s="2">
        <v>0</v>
      </c>
      <c r="F195" s="2">
        <v>0</v>
      </c>
      <c r="G195" s="3">
        <f t="shared" si="0"/>
        <v>6024.737900000001</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15704.04</v>
      </c>
      <c r="D197" s="2">
        <f>'PR-RAS'!E201</f>
        <v>33865.379999999997</v>
      </c>
      <c r="E197" s="2">
        <v>0</v>
      </c>
      <c r="F197" s="2">
        <v>0</v>
      </c>
      <c r="G197" s="3">
        <f t="shared" si="0"/>
        <v>16353.220799999999</v>
      </c>
      <c r="H197" s="3">
        <f t="shared" si="1"/>
        <v>0.41999999999825377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3312.53</v>
      </c>
      <c r="D198" s="2">
        <f>'PR-RAS'!E202</f>
        <v>16788.5</v>
      </c>
      <c r="E198" s="2">
        <v>0</v>
      </c>
      <c r="F198" s="2">
        <v>0</v>
      </c>
      <c r="G198" s="3">
        <f t="shared" si="0"/>
        <v>7267.2374099999997</v>
      </c>
      <c r="H198" s="3">
        <f t="shared" si="1"/>
        <v>0.96999999999979991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11165.32</v>
      </c>
      <c r="E204" s="2">
        <v>0</v>
      </c>
      <c r="F204" s="2">
        <v>0</v>
      </c>
      <c r="G204" s="3">
        <f t="shared" si="0"/>
        <v>4533.1199200000001</v>
      </c>
      <c r="H204" s="3">
        <f t="shared" si="1"/>
        <v>0.31999999999970896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11165.32</v>
      </c>
      <c r="E207" s="2">
        <v>0</v>
      </c>
      <c r="F207" s="2">
        <v>0</v>
      </c>
      <c r="G207" s="3">
        <f t="shared" si="0"/>
        <v>4600.1118399999996</v>
      </c>
      <c r="H207" s="3">
        <f t="shared" si="1"/>
        <v>0.31999999999970896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3312.53</v>
      </c>
      <c r="D212" s="2">
        <f>'PR-RAS'!E216</f>
        <v>5623.18</v>
      </c>
      <c r="E212" s="2">
        <v>0</v>
      </c>
      <c r="F212" s="2">
        <v>0</v>
      </c>
      <c r="G212" s="3">
        <f t="shared" si="0"/>
        <v>3071.9257900000002</v>
      </c>
      <c r="H212" s="3">
        <f t="shared" si="1"/>
        <v>0.65000000000009095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2120.02</v>
      </c>
      <c r="D213" s="2">
        <f>'PR-RAS'!E217</f>
        <v>4877.29</v>
      </c>
      <c r="E213" s="2">
        <v>0</v>
      </c>
      <c r="F213" s="2">
        <v>0</v>
      </c>
      <c r="G213" s="3">
        <f t="shared" si="0"/>
        <v>2517.4151999999999</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1126.1500000000001</v>
      </c>
      <c r="D215" s="2">
        <f>'PR-RAS'!E219</f>
        <v>613.16999999999996</v>
      </c>
      <c r="E215" s="2">
        <v>0</v>
      </c>
      <c r="F215" s="2">
        <v>0</v>
      </c>
      <c r="G215" s="3">
        <f t="shared" si="0"/>
        <v>503.43285999999995</v>
      </c>
      <c r="H215" s="3">
        <f t="shared" si="1"/>
        <v>0.32000000000005002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66.36</v>
      </c>
      <c r="D216" s="2">
        <f>'PR-RAS'!E220</f>
        <v>132.72</v>
      </c>
      <c r="E216" s="2">
        <v>0</v>
      </c>
      <c r="F216" s="2">
        <v>0</v>
      </c>
      <c r="G216" s="3">
        <f t="shared" si="0"/>
        <v>71.337000000000003</v>
      </c>
      <c r="H216" s="3">
        <f t="shared" si="1"/>
        <v>0.64000000000000057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2429527.44</v>
      </c>
      <c r="D295" s="2">
        <f>'PR-RAS'!E299</f>
        <v>2868841.1800000006</v>
      </c>
      <c r="E295" s="2">
        <v>0</v>
      </c>
      <c r="F295" s="2">
        <v>0</v>
      </c>
      <c r="G295" s="3">
        <f t="shared" si="12"/>
        <v>2401159.6812</v>
      </c>
      <c r="H295" s="3">
        <f t="shared" si="13"/>
        <v>0.62000000057742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171739.60000000009</v>
      </c>
      <c r="D296" s="2">
        <f>'PR-RAS'!E300</f>
        <v>2420331.0099999988</v>
      </c>
      <c r="E296" s="2">
        <v>0</v>
      </c>
      <c r="F296" s="2">
        <v>0</v>
      </c>
      <c r="G296" s="3">
        <f t="shared" si="12"/>
        <v>1478658.4778999991</v>
      </c>
      <c r="H296" s="3">
        <f t="shared" si="13"/>
        <v>0.40999999875202775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169367.24</v>
      </c>
      <c r="D299" s="2">
        <f>'PR-RAS'!E303</f>
        <v>424355.65</v>
      </c>
      <c r="E299" s="2">
        <v>0</v>
      </c>
      <c r="F299" s="2">
        <v>0</v>
      </c>
      <c r="G299" s="3">
        <f t="shared" si="12"/>
        <v>303387.40492</v>
      </c>
      <c r="H299" s="3">
        <f t="shared" si="13"/>
        <v>0.58999999996740371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100898.17</v>
      </c>
      <c r="D300" s="2">
        <f>'PR-RAS'!E304</f>
        <v>198644.89</v>
      </c>
      <c r="E300" s="2">
        <v>0</v>
      </c>
      <c r="F300" s="2">
        <v>0</v>
      </c>
      <c r="G300" s="3">
        <f t="shared" si="12"/>
        <v>148958.19704999999</v>
      </c>
      <c r="H300" s="3">
        <f t="shared" si="13"/>
        <v>0.27999999998428393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67900.33</v>
      </c>
      <c r="D301" s="2">
        <f>'PR-RAS'!E305</f>
        <v>115613.5</v>
      </c>
      <c r="E301" s="2">
        <v>0</v>
      </c>
      <c r="F301" s="2">
        <v>0</v>
      </c>
      <c r="G301" s="3">
        <f t="shared" si="12"/>
        <v>89738.199000000008</v>
      </c>
      <c r="H301" s="3">
        <f t="shared" si="13"/>
        <v>0.83000000000174623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385.13</v>
      </c>
      <c r="D302" s="2">
        <f>'PR-RAS'!E306</f>
        <v>2114.94</v>
      </c>
      <c r="E302" s="2">
        <v>0</v>
      </c>
      <c r="F302" s="2">
        <v>0</v>
      </c>
      <c r="G302" s="3">
        <f t="shared" si="12"/>
        <v>1389.1180099999999</v>
      </c>
      <c r="H302" s="3">
        <f t="shared" si="13"/>
        <v>0.18999999999994088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431349.81</v>
      </c>
      <c r="D355" s="2">
        <f>'PR-RAS'!E360</f>
        <v>3362062.19</v>
      </c>
      <c r="E355" s="2">
        <v>0</v>
      </c>
      <c r="F355" s="2">
        <v>0</v>
      </c>
      <c r="G355" s="3">
        <f t="shared" si="12"/>
        <v>2533037.8632599995</v>
      </c>
      <c r="H355" s="3">
        <f t="shared" si="13"/>
        <v>0.37999999994644895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82702.070000000007</v>
      </c>
      <c r="D368" s="2">
        <f>'PR-RAS'!E373</f>
        <v>354374.81</v>
      </c>
      <c r="E368" s="2">
        <v>0</v>
      </c>
      <c r="F368" s="2">
        <v>0</v>
      </c>
      <c r="G368" s="3">
        <f t="shared" si="12"/>
        <v>290462.77022999997</v>
      </c>
      <c r="H368" s="3">
        <f t="shared" si="13"/>
        <v>0.26000000000931323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82702.070000000007</v>
      </c>
      <c r="D374" s="2">
        <f>'PR-RAS'!E379</f>
        <v>248594.09</v>
      </c>
      <c r="E374" s="2">
        <v>0</v>
      </c>
      <c r="F374" s="2">
        <v>0</v>
      </c>
      <c r="G374" s="3">
        <f t="shared" si="12"/>
        <v>216299.06325000001</v>
      </c>
      <c r="H374" s="3">
        <f t="shared" si="13"/>
        <v>0.16000000000349246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18796.09</v>
      </c>
      <c r="D375" s="2">
        <f>'PR-RAS'!E380</f>
        <v>25250.55</v>
      </c>
      <c r="E375" s="2">
        <v>0</v>
      </c>
      <c r="F375" s="2">
        <v>0</v>
      </c>
      <c r="G375" s="3">
        <f t="shared" si="12"/>
        <v>25917.14906</v>
      </c>
      <c r="H375" s="3">
        <f t="shared" si="13"/>
        <v>0.54000000000087311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94200</v>
      </c>
      <c r="E376" s="2">
        <v>0</v>
      </c>
      <c r="F376" s="2">
        <v>0</v>
      </c>
      <c r="G376" s="3">
        <f t="shared" si="12"/>
        <v>70650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2990</v>
      </c>
      <c r="D377" s="2">
        <f>'PR-RAS'!E382</f>
        <v>2930.21</v>
      </c>
      <c r="E377" s="2">
        <v>0</v>
      </c>
      <c r="F377" s="2">
        <v>0</v>
      </c>
      <c r="G377" s="3">
        <f t="shared" si="12"/>
        <v>3327.75792</v>
      </c>
      <c r="H377" s="3">
        <f t="shared" si="13"/>
        <v>0.21000000000003638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46683.93</v>
      </c>
      <c r="D378" s="2">
        <f>'PR-RAS'!E383</f>
        <v>55455.77</v>
      </c>
      <c r="E378" s="2">
        <v>0</v>
      </c>
      <c r="F378" s="2">
        <v>0</v>
      </c>
      <c r="G378" s="3">
        <f t="shared" si="12"/>
        <v>59413.492189999997</v>
      </c>
      <c r="H378" s="3">
        <f t="shared" si="13"/>
        <v>0.30000000000291038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14232.05</v>
      </c>
      <c r="D381" s="2">
        <f>'PR-RAS'!E386</f>
        <v>70757.56</v>
      </c>
      <c r="E381" s="2">
        <v>0</v>
      </c>
      <c r="F381" s="2">
        <v>0</v>
      </c>
      <c r="G381" s="3">
        <f t="shared" si="12"/>
        <v>59183.924599999991</v>
      </c>
      <c r="H381" s="3">
        <f t="shared" si="13"/>
        <v>0.49000000000160071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105780.72</v>
      </c>
      <c r="E383" s="2">
        <v>0</v>
      </c>
      <c r="F383" s="2">
        <v>0</v>
      </c>
      <c r="G383" s="3">
        <f t="shared" si="12"/>
        <v>80816.470079999999</v>
      </c>
      <c r="H383" s="3">
        <f t="shared" si="13"/>
        <v>0.27999999999883585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105780.72</v>
      </c>
      <c r="E384" s="2">
        <v>0</v>
      </c>
      <c r="F384" s="2">
        <v>0</v>
      </c>
      <c r="G384" s="3">
        <f t="shared" si="12"/>
        <v>81028.031520000004</v>
      </c>
      <c r="H384" s="3">
        <f t="shared" si="13"/>
        <v>0.27999999999883585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348647.74</v>
      </c>
      <c r="D407" s="2">
        <f>'PR-RAS'!E412</f>
        <v>3007687.38</v>
      </c>
      <c r="E407" s="2">
        <v>0</v>
      </c>
      <c r="F407" s="2">
        <v>0</v>
      </c>
      <c r="G407" s="3">
        <f t="shared" si="12"/>
        <v>2583793.1350000002</v>
      </c>
      <c r="H407" s="3">
        <f t="shared" si="13"/>
        <v>0.63999999989755452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348647.74</v>
      </c>
      <c r="D408" s="2">
        <f>'PR-RAS'!E413</f>
        <v>3007687.38</v>
      </c>
      <c r="E408" s="2">
        <v>0</v>
      </c>
      <c r="F408" s="2">
        <v>0</v>
      </c>
      <c r="G408" s="3">
        <f t="shared" si="12"/>
        <v>2590157.1574999997</v>
      </c>
      <c r="H408" s="3">
        <f t="shared" si="13"/>
        <v>0.63999999989755452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431349.81</v>
      </c>
      <c r="D413" s="2">
        <f>'PR-RAS'!E418</f>
        <v>3362062.19</v>
      </c>
      <c r="E413" s="2">
        <v>0</v>
      </c>
      <c r="F413" s="2">
        <v>0</v>
      </c>
      <c r="G413" s="3">
        <f t="shared" si="12"/>
        <v>2948055.3662799997</v>
      </c>
      <c r="H413" s="3">
        <f t="shared" si="13"/>
        <v>0.37999999994644895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2601267.04</v>
      </c>
      <c r="D417" s="2">
        <f>'PR-RAS'!E422</f>
        <v>5289172.1899999995</v>
      </c>
      <c r="E417" s="2">
        <v>0</v>
      </c>
      <c r="F417" s="2">
        <v>0</v>
      </c>
      <c r="G417" s="3">
        <f t="shared" si="12"/>
        <v>5482718.3507199986</v>
      </c>
      <c r="H417" s="3">
        <f t="shared" si="13"/>
        <v>0.22999999951571226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2860877.25</v>
      </c>
      <c r="D418" s="2">
        <f>'PR-RAS'!E423</f>
        <v>6230903.370000001</v>
      </c>
      <c r="E418" s="2">
        <v>0</v>
      </c>
      <c r="F418" s="2">
        <v>0</v>
      </c>
      <c r="G418" s="3">
        <f t="shared" si="12"/>
        <v>6389559.2238300005</v>
      </c>
      <c r="H418" s="3">
        <f t="shared" si="13"/>
        <v>0.62000000104308128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259610.20999999996</v>
      </c>
      <c r="D420" s="2">
        <f>'PR-RAS'!E425</f>
        <v>941731.18000000156</v>
      </c>
      <c r="E420" s="2">
        <v>0</v>
      </c>
      <c r="F420" s="2">
        <v>0</v>
      </c>
      <c r="G420" s="3">
        <f t="shared" si="12"/>
        <v>897947.40683000127</v>
      </c>
      <c r="H420" s="3">
        <f t="shared" si="13"/>
        <v>0.39000000152736902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169367.24</v>
      </c>
      <c r="D422" s="2">
        <f>'PR-RAS'!E427</f>
        <v>424355.65</v>
      </c>
      <c r="E422" s="2">
        <v>0</v>
      </c>
      <c r="F422" s="2">
        <v>0</v>
      </c>
      <c r="G422" s="3">
        <f t="shared" si="12"/>
        <v>428611.06533999997</v>
      </c>
      <c r="H422" s="3">
        <f t="shared" si="13"/>
        <v>0.58999999996740371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100898.17</v>
      </c>
      <c r="D423" s="2">
        <f>'PR-RAS'!E428</f>
        <v>198644.89</v>
      </c>
      <c r="E423" s="2">
        <v>0</v>
      </c>
      <c r="F423" s="2">
        <v>0</v>
      </c>
      <c r="G423" s="3">
        <f t="shared" si="12"/>
        <v>210235.3149</v>
      </c>
      <c r="H423" s="3">
        <f t="shared" si="13"/>
        <v>0.27999999998428393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4621.8</v>
      </c>
      <c r="D424" s="2">
        <f>'PR-RAS'!E430</f>
        <v>1006933</v>
      </c>
      <c r="E424" s="2">
        <v>0</v>
      </c>
      <c r="F424" s="2">
        <v>0</v>
      </c>
      <c r="G424" s="3">
        <f t="shared" si="12"/>
        <v>853820.33939999994</v>
      </c>
      <c r="H424" s="3">
        <f t="shared" si="13"/>
        <v>0.1999999999998181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4621.8</v>
      </c>
      <c r="D425" s="2">
        <f>'PR-RAS'!E431</f>
        <v>6933</v>
      </c>
      <c r="E425" s="2">
        <v>0</v>
      </c>
      <c r="F425" s="2">
        <v>0</v>
      </c>
      <c r="G425" s="3">
        <f t="shared" si="12"/>
        <v>7838.8271999999997</v>
      </c>
      <c r="H425" s="3">
        <f t="shared" si="13"/>
        <v>0.1999999999998181</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4621.8</v>
      </c>
      <c r="D446" s="2">
        <f>'PR-RAS'!E452</f>
        <v>6933</v>
      </c>
      <c r="E446" s="2">
        <v>0</v>
      </c>
      <c r="F446" s="2">
        <v>0</v>
      </c>
      <c r="G446" s="3">
        <f t="shared" si="12"/>
        <v>8227.0709999999999</v>
      </c>
      <c r="H446" s="3">
        <f t="shared" si="13"/>
        <v>0.1999999999998181</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4621.8</v>
      </c>
      <c r="D447" s="2">
        <f>'PR-RAS'!E453</f>
        <v>6933</v>
      </c>
      <c r="E447" s="2">
        <v>0</v>
      </c>
      <c r="F447" s="2">
        <v>0</v>
      </c>
      <c r="G447" s="3">
        <f t="shared" si="12"/>
        <v>8245.5588000000007</v>
      </c>
      <c r="H447" s="3">
        <f t="shared" si="13"/>
        <v>0.1999999999998181</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1000000</v>
      </c>
      <c r="E485" s="2">
        <v>0</v>
      </c>
      <c r="F485" s="2">
        <v>0</v>
      </c>
      <c r="G485" s="3">
        <f t="shared" si="12"/>
        <v>968000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1000000</v>
      </c>
      <c r="E491" s="2">
        <v>0</v>
      </c>
      <c r="F491" s="2">
        <v>0</v>
      </c>
      <c r="G491" s="3">
        <f t="shared" si="12"/>
        <v>980000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1000000</v>
      </c>
      <c r="E492" s="2">
        <v>0</v>
      </c>
      <c r="F492" s="2">
        <v>0</v>
      </c>
      <c r="G492" s="3">
        <f t="shared" si="12"/>
        <v>982000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4621.8</v>
      </c>
      <c r="D633" s="2">
        <f>'PR-RAS'!E639</f>
        <v>1006933</v>
      </c>
      <c r="E633" s="2">
        <v>0</v>
      </c>
      <c r="F633" s="2">
        <v>0</v>
      </c>
      <c r="G633" s="3">
        <f t="shared" si="14"/>
        <v>1275684.2896</v>
      </c>
      <c r="H633" s="3">
        <f t="shared" si="15"/>
        <v>0.1999999999998181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2605888.84</v>
      </c>
      <c r="D637" s="2">
        <f>'PR-RAS'!E643</f>
        <v>6296105.1899999995</v>
      </c>
      <c r="E637" s="2">
        <v>0</v>
      </c>
      <c r="F637" s="2">
        <v>0</v>
      </c>
      <c r="G637" s="3">
        <f t="shared" si="14"/>
        <v>9665991.1039199997</v>
      </c>
      <c r="H637" s="3">
        <f t="shared" si="15"/>
        <v>0.34999999962747097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2860877.25</v>
      </c>
      <c r="D638" s="2">
        <f>'PR-RAS'!E644</f>
        <v>6230903.370000001</v>
      </c>
      <c r="E638" s="2">
        <v>0</v>
      </c>
      <c r="F638" s="2">
        <v>0</v>
      </c>
      <c r="G638" s="3">
        <f t="shared" si="14"/>
        <v>9760549.7016300019</v>
      </c>
      <c r="H638" s="3">
        <f t="shared" si="15"/>
        <v>0.62000000104308128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65201.819999998435</v>
      </c>
      <c r="E639" s="2">
        <v>0</v>
      </c>
      <c r="F639" s="2">
        <v>0</v>
      </c>
      <c r="G639" s="3">
        <f t="shared" si="14"/>
        <v>83197.52231999801</v>
      </c>
      <c r="H639" s="3">
        <f t="shared" si="15"/>
        <v>0.18000000156462193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254988.41000000015</v>
      </c>
      <c r="D640" s="2">
        <f>'PR-RAS'!E646</f>
        <v>0</v>
      </c>
      <c r="E640" s="2">
        <v>0</v>
      </c>
      <c r="F640" s="2">
        <v>0</v>
      </c>
      <c r="G640" s="3">
        <f t="shared" si="14"/>
        <v>162937.59399000011</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169367.24</v>
      </c>
      <c r="D642" s="2">
        <f>'PR-RAS'!E648</f>
        <v>424355.65</v>
      </c>
      <c r="E642" s="2">
        <v>0</v>
      </c>
      <c r="F642" s="2">
        <v>0</v>
      </c>
      <c r="G642" s="3">
        <f t="shared" si="14"/>
        <v>652588.34414000006</v>
      </c>
      <c r="H642" s="3">
        <f t="shared" si="15"/>
        <v>0.58999999996740371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424355.65000000014</v>
      </c>
      <c r="D644" s="2">
        <f>'PR-RAS'!E650</f>
        <v>359153.83000000159</v>
      </c>
      <c r="E644" s="2">
        <v>0</v>
      </c>
      <c r="F644" s="2">
        <v>0</v>
      </c>
      <c r="G644" s="3">
        <f t="shared" si="14"/>
        <v>734732.50833000219</v>
      </c>
      <c r="H644" s="3">
        <f t="shared" si="15"/>
        <v>0.51999999827239662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179930.17</v>
      </c>
      <c r="D646" s="2">
        <f>'PR-RAS'!E653</f>
        <v>1029438.56</v>
      </c>
      <c r="E646" s="2">
        <v>0</v>
      </c>
      <c r="F646" s="2">
        <v>0</v>
      </c>
      <c r="G646" s="3">
        <f t="shared" si="14"/>
        <v>1444030.70205</v>
      </c>
      <c r="H646" s="3">
        <f t="shared" si="15"/>
        <v>0.60999999995692633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6863596.7599999998</v>
      </c>
      <c r="D647" s="2">
        <f>'PR-RAS'!E654</f>
        <v>10104780.73</v>
      </c>
      <c r="E647" s="2">
        <v>0</v>
      </c>
      <c r="F647" s="2">
        <v>0</v>
      </c>
      <c r="G647" s="3">
        <f t="shared" si="14"/>
        <v>17489260.21012</v>
      </c>
      <c r="H647" s="3">
        <f t="shared" si="15"/>
        <v>0.50999999977648258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6014088.3700000001</v>
      </c>
      <c r="D648" s="2">
        <f>'PR-RAS'!E655</f>
        <v>11079738.02</v>
      </c>
      <c r="E648" s="2">
        <v>0</v>
      </c>
      <c r="F648" s="2">
        <v>0</v>
      </c>
      <c r="G648" s="3">
        <f t="shared" si="14"/>
        <v>18228296.173270002</v>
      </c>
      <c r="H648" s="3">
        <f t="shared" si="15"/>
        <v>0.38999999966472387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1029438.5599999996</v>
      </c>
      <c r="D649" s="2">
        <f>'PR-RAS'!E656</f>
        <v>54481.270000001416</v>
      </c>
      <c r="E649" s="2">
        <v>0</v>
      </c>
      <c r="F649" s="2">
        <v>0</v>
      </c>
      <c r="G649" s="3">
        <f t="shared" si="14"/>
        <v>737683.91280000156</v>
      </c>
      <c r="H649" s="3">
        <f t="shared" si="15"/>
        <v>0.71000000182539225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60</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51</v>
      </c>
      <c r="E653" s="2">
        <v>0</v>
      </c>
      <c r="F653" s="2">
        <v>0</v>
      </c>
      <c r="G653" s="3">
        <f t="shared" si="14"/>
        <v>98.451999999999998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23919.360000000001</v>
      </c>
      <c r="D670" s="2">
        <f>'PR-RAS'!E677</f>
        <v>10232.09</v>
      </c>
      <c r="E670" s="2">
        <v>0</v>
      </c>
      <c r="F670" s="2">
        <v>0</v>
      </c>
      <c r="G670" s="3">
        <f t="shared" si="14"/>
        <v>29692.588260000004</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23000</v>
      </c>
      <c r="D676" s="2">
        <f>'PR-RAS'!E683</f>
        <v>0</v>
      </c>
      <c r="E676" s="2">
        <v>0</v>
      </c>
      <c r="F676" s="2">
        <v>0</v>
      </c>
      <c r="G676" s="3">
        <f t="shared" si="14"/>
        <v>15525.000000000002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8000</v>
      </c>
      <c r="D677" s="2">
        <f>'PR-RAS'!E684</f>
        <v>16000</v>
      </c>
      <c r="E677" s="2">
        <v>0</v>
      </c>
      <c r="F677" s="2">
        <v>0</v>
      </c>
      <c r="G677" s="3">
        <f t="shared" si="14"/>
        <v>27040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296141.09000000003</v>
      </c>
      <c r="D678" s="2">
        <f>'PR-RAS'!E685</f>
        <v>0</v>
      </c>
      <c r="E678" s="2">
        <v>0</v>
      </c>
      <c r="F678" s="2">
        <v>0</v>
      </c>
      <c r="G678" s="3">
        <f t="shared" si="14"/>
        <v>200487.51793000003</v>
      </c>
      <c r="H678" s="3">
        <f t="shared" si="15"/>
        <v>9.0000000025611371E-2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66302.97</v>
      </c>
      <c r="E695" s="2">
        <v>0</v>
      </c>
      <c r="F695" s="2">
        <v>0</v>
      </c>
      <c r="G695" s="3">
        <f t="shared" si="14"/>
        <v>92028.522359999988</v>
      </c>
      <c r="H695" s="3">
        <f t="shared" si="15"/>
        <v>2.9999999998835847E-2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1522260.42</v>
      </c>
      <c r="E699" s="2">
        <v>0</v>
      </c>
      <c r="F699" s="2">
        <v>0</v>
      </c>
      <c r="G699" s="3">
        <f t="shared" si="14"/>
        <v>2125075.5463199997</v>
      </c>
      <c r="H699" s="3">
        <f t="shared" si="15"/>
        <v>0.41999999992549419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145883.15</v>
      </c>
      <c r="D717" s="2">
        <f>'PR-RAS'!E724</f>
        <v>155315.75</v>
      </c>
      <c r="E717" s="2">
        <v>0</v>
      </c>
      <c r="F717" s="2">
        <v>0</v>
      </c>
      <c r="G717" s="3">
        <f t="shared" si="14"/>
        <v>326864.48940000002</v>
      </c>
      <c r="H717" s="3">
        <f t="shared" si="15"/>
        <v>0.39999999999417923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0</v>
      </c>
      <c r="E726" s="2">
        <v>0</v>
      </c>
      <c r="F726" s="2">
        <v>0</v>
      </c>
      <c r="G726" s="3">
        <f t="shared" si="14"/>
        <v>480.06599999999997</v>
      </c>
      <c r="H726" s="3">
        <f t="shared" si="15"/>
        <v>0.15999999999996817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8487.18</v>
      </c>
      <c r="D727" s="2">
        <f>'PR-RAS'!E734</f>
        <v>11824.6</v>
      </c>
      <c r="E727" s="2">
        <v>0</v>
      </c>
      <c r="F727" s="2">
        <v>0</v>
      </c>
      <c r="G727" s="3">
        <f t="shared" si="14"/>
        <v>23331.011880000002</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0</v>
      </c>
      <c r="E729" s="2">
        <v>0</v>
      </c>
      <c r="F729" s="2">
        <v>0</v>
      </c>
      <c r="G729" s="3">
        <f t="shared" si="14"/>
        <v>31.886399999999998</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14983.33</v>
      </c>
      <c r="D731" s="2">
        <f>'PR-RAS'!E738</f>
        <v>18782.63</v>
      </c>
      <c r="E731" s="2">
        <v>0</v>
      </c>
      <c r="F731" s="2">
        <v>0</v>
      </c>
      <c r="G731" s="3">
        <f t="shared" si="14"/>
        <v>38360.470700000005</v>
      </c>
      <c r="H731" s="3">
        <f t="shared" si="15"/>
        <v>0.69999999999890861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5362.24</v>
      </c>
      <c r="E732" s="2">
        <v>0</v>
      </c>
      <c r="F732" s="2">
        <v>0</v>
      </c>
      <c r="G732" s="3">
        <f t="shared" si="14"/>
        <v>7839.5948799999996</v>
      </c>
      <c r="H732" s="3">
        <f t="shared" si="15"/>
        <v>0.23999999999978172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14588.14</v>
      </c>
      <c r="D734" s="2">
        <f>'PR-RAS'!E741</f>
        <v>7897.1</v>
      </c>
      <c r="E734" s="2">
        <v>0</v>
      </c>
      <c r="F734" s="2">
        <v>0</v>
      </c>
      <c r="G734" s="3">
        <f t="shared" si="14"/>
        <v>22270.255219999999</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31.06</v>
      </c>
      <c r="E735" s="2">
        <v>0</v>
      </c>
      <c r="F735" s="2">
        <v>0</v>
      </c>
      <c r="G735" s="3">
        <f t="shared" si="14"/>
        <v>45.596080000000001</v>
      </c>
      <c r="H735" s="3">
        <f t="shared" si="15"/>
        <v>5.9999999999998721E-2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11165.32</v>
      </c>
      <c r="E753" s="2">
        <v>0</v>
      </c>
      <c r="F753" s="2">
        <v>0</v>
      </c>
      <c r="G753" s="3">
        <f t="shared" si="14"/>
        <v>16792.64128</v>
      </c>
      <c r="H753" s="3">
        <f t="shared" si="15"/>
        <v>0.31999999999970896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4621.8</v>
      </c>
      <c r="D876" s="2">
        <f>'PR-RAS'!E883</f>
        <v>6933</v>
      </c>
      <c r="E876" s="2">
        <v>0</v>
      </c>
      <c r="F876" s="2">
        <v>0</v>
      </c>
      <c r="G876" s="3">
        <f t="shared" si="34"/>
        <v>16176.824999999999</v>
      </c>
      <c r="H876" s="3">
        <f t="shared" si="35"/>
        <v>0.1999999999998181</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1000000</v>
      </c>
      <c r="E899" s="2">
        <v>0</v>
      </c>
      <c r="F899" s="2">
        <v>0</v>
      </c>
      <c r="G899" s="3">
        <f t="shared" si="34"/>
        <v>1796000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1744982.2500000002</v>
      </c>
      <c r="D1011" s="7">
        <f>BILANCA!E6</f>
        <v>451436.83999999997</v>
      </c>
      <c r="E1011" s="7">
        <v>0</v>
      </c>
      <c r="F1011" s="7">
        <v>0</v>
      </c>
      <c r="G1011" s="8">
        <f t="shared" ref="G1011:G1306" si="38">B1011/1000*C1011+B1011/500*D1011</f>
        <v>2647.8559300000002</v>
      </c>
      <c r="H1011" s="8">
        <f t="shared" si="35"/>
        <v>0.41000000026542693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606416.6100000001</v>
      </c>
      <c r="D1012" s="2">
        <f>BILANCA!E7</f>
        <v>189804.31</v>
      </c>
      <c r="E1012" s="2">
        <v>0</v>
      </c>
      <c r="F1012" s="2">
        <v>0</v>
      </c>
      <c r="G1012" s="3">
        <f t="shared" si="38"/>
        <v>1972.0504600000004</v>
      </c>
      <c r="H1012" s="3">
        <f t="shared" si="35"/>
        <v>0.69999999989522621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2208.98</v>
      </c>
      <c r="D1015" s="2">
        <f>BILANCA!E10</f>
        <v>2208.98</v>
      </c>
      <c r="E1015" s="2">
        <v>0</v>
      </c>
      <c r="F1015" s="2">
        <v>0</v>
      </c>
      <c r="G1015" s="3">
        <f t="shared" si="38"/>
        <v>33.134700000000002</v>
      </c>
      <c r="H1015" s="3">
        <f t="shared" si="35"/>
        <v>3.999999999996362E-2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2208.98</v>
      </c>
      <c r="D1016" s="2">
        <f>BILANCA!E11</f>
        <v>2208.98</v>
      </c>
      <c r="E1016" s="2">
        <v>0</v>
      </c>
      <c r="F1016" s="2">
        <v>0</v>
      </c>
      <c r="G1016" s="3">
        <f t="shared" si="38"/>
        <v>39.76164</v>
      </c>
      <c r="H1016" s="3">
        <f t="shared" si="35"/>
        <v>3.999999999996362E-2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141149.92000000004</v>
      </c>
      <c r="D1017" s="2">
        <f>BILANCA!E12</f>
        <v>103912.74000000002</v>
      </c>
      <c r="E1017" s="2">
        <v>0</v>
      </c>
      <c r="F1017" s="2">
        <v>0</v>
      </c>
      <c r="G1017" s="3">
        <f t="shared" si="38"/>
        <v>2442.8278000000005</v>
      </c>
      <c r="H1017" s="3">
        <f t="shared" si="35"/>
        <v>0.33999999993829988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137434.31000000006</v>
      </c>
      <c r="D1024" s="2">
        <f>BILANCA!E19</f>
        <v>5506.7800000000279</v>
      </c>
      <c r="E1024" s="2">
        <v>0</v>
      </c>
      <c r="F1024" s="2">
        <v>0</v>
      </c>
      <c r="G1024" s="3">
        <f t="shared" si="38"/>
        <v>2078.2701800000018</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250160.56</v>
      </c>
      <c r="D1025" s="2">
        <f>BILANCA!E20</f>
        <v>261281.11</v>
      </c>
      <c r="E1025" s="2">
        <v>0</v>
      </c>
      <c r="F1025" s="2">
        <v>0</v>
      </c>
      <c r="G1025" s="3">
        <f t="shared" si="38"/>
        <v>11590.841699999999</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31899.98</v>
      </c>
      <c r="D1026" s="2">
        <f>BILANCA!E21</f>
        <v>80781.89</v>
      </c>
      <c r="E1026" s="2">
        <v>0</v>
      </c>
      <c r="F1026" s="2">
        <v>0</v>
      </c>
      <c r="G1026" s="3">
        <f t="shared" si="38"/>
        <v>3095.4201600000001</v>
      </c>
      <c r="H1026" s="3">
        <f t="shared" si="35"/>
        <v>0.13000000000101863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30901.29</v>
      </c>
      <c r="D1027" s="2">
        <f>BILANCA!E22</f>
        <v>31682.21</v>
      </c>
      <c r="E1027" s="2">
        <v>0</v>
      </c>
      <c r="F1027" s="2">
        <v>0</v>
      </c>
      <c r="G1027" s="3">
        <f t="shared" si="38"/>
        <v>1602.5170700000001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326029.43</v>
      </c>
      <c r="D1028" s="2">
        <f>BILANCA!E23</f>
        <v>376399.3</v>
      </c>
      <c r="E1028" s="2">
        <v>0</v>
      </c>
      <c r="F1028" s="2">
        <v>0</v>
      </c>
      <c r="G1028" s="3">
        <f t="shared" si="38"/>
        <v>19418.904539999996</v>
      </c>
      <c r="H1028" s="3">
        <f t="shared" si="35"/>
        <v>0.72999999998137355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18035.84</v>
      </c>
      <c r="D1029" s="2">
        <f>BILANCA!E24</f>
        <v>18035.84</v>
      </c>
      <c r="E1029" s="2">
        <v>0</v>
      </c>
      <c r="F1029" s="2">
        <v>0</v>
      </c>
      <c r="G1029" s="3">
        <f t="shared" si="38"/>
        <v>1028.04288</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59079.19</v>
      </c>
      <c r="D1030" s="2">
        <f>BILANCA!E25</f>
        <v>59079.19</v>
      </c>
      <c r="E1030" s="2">
        <v>0</v>
      </c>
      <c r="F1030" s="2">
        <v>0</v>
      </c>
      <c r="G1030" s="3">
        <f t="shared" si="38"/>
        <v>3544.7514000000001</v>
      </c>
      <c r="H1030" s="3">
        <f t="shared" si="35"/>
        <v>0.38000000000465661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635770.19999999995</v>
      </c>
      <c r="D1031" s="2">
        <f>BILANCA!E26</f>
        <v>665979.42000000004</v>
      </c>
      <c r="E1031" s="2">
        <v>0</v>
      </c>
      <c r="F1031" s="2">
        <v>0</v>
      </c>
      <c r="G1031" s="3">
        <f t="shared" si="38"/>
        <v>41322.309840000002</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1214442.18</v>
      </c>
      <c r="D1033" s="2">
        <f>BILANCA!E28</f>
        <v>1487732.18</v>
      </c>
      <c r="E1033" s="2">
        <v>0</v>
      </c>
      <c r="F1033" s="2">
        <v>0</v>
      </c>
      <c r="G1033" s="3">
        <f t="shared" si="38"/>
        <v>96367.850420000002</v>
      </c>
      <c r="H1033" s="3">
        <f t="shared" si="35"/>
        <v>0.35999999986961484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1056.739999999998</v>
      </c>
      <c r="D1034" s="2">
        <f>BILANCA!E29</f>
        <v>95842.09</v>
      </c>
      <c r="E1034" s="2">
        <v>0</v>
      </c>
      <c r="F1034" s="2">
        <v>0</v>
      </c>
      <c r="G1034" s="3">
        <f t="shared" si="38"/>
        <v>4625.78208</v>
      </c>
      <c r="H1034" s="3">
        <f t="shared" si="35"/>
        <v>0.34999999999854481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47523.47</v>
      </c>
      <c r="D1035" s="2">
        <f>BILANCA!E30</f>
        <v>153304.19</v>
      </c>
      <c r="E1035" s="2">
        <v>0</v>
      </c>
      <c r="F1035" s="2">
        <v>0</v>
      </c>
      <c r="G1035" s="3">
        <f t="shared" si="38"/>
        <v>8853.2962500000012</v>
      </c>
      <c r="H1035" s="3">
        <f t="shared" si="35"/>
        <v>0.66000000000349246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46466.73</v>
      </c>
      <c r="D1039" s="2">
        <f>BILANCA!E34</f>
        <v>57462.1</v>
      </c>
      <c r="E1039" s="2">
        <v>0</v>
      </c>
      <c r="F1039" s="2">
        <v>0</v>
      </c>
      <c r="G1039" s="3">
        <f t="shared" si="38"/>
        <v>4680.3369700000003</v>
      </c>
      <c r="H1039" s="3">
        <f t="shared" si="35"/>
        <v>0.36999999999534339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2632.09</v>
      </c>
      <c r="D1040" s="2">
        <f>BILANCA!E35</f>
        <v>2537.09</v>
      </c>
      <c r="E1040" s="2">
        <v>0</v>
      </c>
      <c r="F1040" s="2">
        <v>0</v>
      </c>
      <c r="G1040" s="3">
        <f t="shared" si="38"/>
        <v>231.18810000000002</v>
      </c>
      <c r="H1040" s="3">
        <f t="shared" si="35"/>
        <v>0.18000000000029104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488.27</v>
      </c>
      <c r="D1041" s="2">
        <f>BILANCA!E36</f>
        <v>488.27</v>
      </c>
      <c r="E1041" s="2">
        <v>0</v>
      </c>
      <c r="F1041" s="2">
        <v>0</v>
      </c>
      <c r="G1041" s="3">
        <f t="shared" si="38"/>
        <v>45.409109999999998</v>
      </c>
      <c r="H1041" s="3">
        <f t="shared" si="35"/>
        <v>0.53999999999996362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2945.78</v>
      </c>
      <c r="D1042" s="2">
        <f>BILANCA!E37</f>
        <v>2945.78</v>
      </c>
      <c r="E1042" s="2">
        <v>0</v>
      </c>
      <c r="F1042" s="2">
        <v>0</v>
      </c>
      <c r="G1042" s="3">
        <f t="shared" si="38"/>
        <v>282.79488000000003</v>
      </c>
      <c r="H1042" s="3">
        <f t="shared" si="35"/>
        <v>0.43999999999959982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801.96</v>
      </c>
      <c r="D1045" s="2">
        <f>BILANCA!E40</f>
        <v>896.96</v>
      </c>
      <c r="E1045" s="2">
        <v>0</v>
      </c>
      <c r="F1045" s="2">
        <v>0</v>
      </c>
      <c r="G1045" s="3">
        <f t="shared" si="38"/>
        <v>90.855800000000016</v>
      </c>
      <c r="H1045" s="3">
        <f t="shared" si="35"/>
        <v>7.999999999992724E-2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26.780000000006112</v>
      </c>
      <c r="D1050" s="2">
        <f>BILANCA!E45</f>
        <v>26.780000000006112</v>
      </c>
      <c r="E1050" s="2">
        <v>0</v>
      </c>
      <c r="F1050" s="2">
        <v>0</v>
      </c>
      <c r="G1050" s="3">
        <f t="shared" si="38"/>
        <v>3.2136000000007332</v>
      </c>
      <c r="H1050" s="3">
        <f t="shared" si="35"/>
        <v>0.43999999998777639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41453.64</v>
      </c>
      <c r="D1052" s="2">
        <f>BILANCA!E47</f>
        <v>41453.64</v>
      </c>
      <c r="E1052" s="2">
        <v>0</v>
      </c>
      <c r="F1052" s="2">
        <v>0</v>
      </c>
      <c r="G1052" s="3">
        <f t="shared" si="38"/>
        <v>5223.1586400000006</v>
      </c>
      <c r="H1052" s="3">
        <f t="shared" si="35"/>
        <v>0.72000000000116415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22386.38</v>
      </c>
      <c r="D1053" s="2">
        <f>BILANCA!E48</f>
        <v>22386.38</v>
      </c>
      <c r="E1053" s="2">
        <v>0</v>
      </c>
      <c r="F1053" s="2">
        <v>0</v>
      </c>
      <c r="G1053" s="3">
        <f t="shared" si="38"/>
        <v>2887.8430199999998</v>
      </c>
      <c r="H1053" s="3">
        <f t="shared" si="35"/>
        <v>0.76000000000203727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63813.24</v>
      </c>
      <c r="D1055" s="2">
        <f>BILANCA!E50</f>
        <v>63813.24</v>
      </c>
      <c r="E1055" s="2">
        <v>0</v>
      </c>
      <c r="F1055" s="2">
        <v>0</v>
      </c>
      <c r="G1055" s="3">
        <f t="shared" si="38"/>
        <v>8614.7873999999993</v>
      </c>
      <c r="H1055" s="3">
        <f t="shared" si="35"/>
        <v>0.47999999999592546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206356.49</v>
      </c>
      <c r="D1059" s="2">
        <f>BILANCA!E54</f>
        <v>229808.64000000001</v>
      </c>
      <c r="E1059" s="2">
        <v>0</v>
      </c>
      <c r="F1059" s="2">
        <v>0</v>
      </c>
      <c r="G1059" s="3">
        <f t="shared" si="38"/>
        <v>32632.714730000003</v>
      </c>
      <c r="H1059" s="3">
        <f t="shared" si="35"/>
        <v>0.84999999997671694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206356.49</v>
      </c>
      <c r="D1060" s="2">
        <f>BILANCA!E55</f>
        <v>229808.64000000001</v>
      </c>
      <c r="E1060" s="2">
        <v>0</v>
      </c>
      <c r="F1060" s="2">
        <v>0</v>
      </c>
      <c r="G1060" s="3">
        <f t="shared" si="38"/>
        <v>33298.688500000004</v>
      </c>
      <c r="H1060" s="3">
        <f t="shared" si="35"/>
        <v>0.84999999997671694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461219.42</v>
      </c>
      <c r="D1061" s="2">
        <f>BILANCA!E56</f>
        <v>80388.27</v>
      </c>
      <c r="E1061" s="2">
        <v>0</v>
      </c>
      <c r="F1061" s="2">
        <v>0</v>
      </c>
      <c r="G1061" s="3">
        <f t="shared" si="38"/>
        <v>31721.793959999999</v>
      </c>
      <c r="H1061" s="3">
        <f t="shared" si="35"/>
        <v>0.68999999998777639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461219.42</v>
      </c>
      <c r="D1062" s="2">
        <f>BILANCA!E57</f>
        <v>80388.27</v>
      </c>
      <c r="E1062" s="2">
        <v>0</v>
      </c>
      <c r="F1062" s="2">
        <v>0</v>
      </c>
      <c r="G1062" s="3">
        <f t="shared" si="38"/>
        <v>32343.789919999996</v>
      </c>
      <c r="H1062" s="3">
        <f t="shared" si="35"/>
        <v>0.68999999998777639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4047.27</v>
      </c>
      <c r="D1068" s="2">
        <f>BILANCA!E63</f>
        <v>5503.3</v>
      </c>
      <c r="E1068" s="2">
        <v>0</v>
      </c>
      <c r="F1068" s="2">
        <v>0</v>
      </c>
      <c r="G1068" s="3">
        <f t="shared" si="38"/>
        <v>873.12446000000011</v>
      </c>
      <c r="H1068" s="3">
        <f t="shared" si="35"/>
        <v>0.57000000000016371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4047.27</v>
      </c>
      <c r="D1069" s="2">
        <f>BILANCA!E64</f>
        <v>5503.3</v>
      </c>
      <c r="E1069" s="2">
        <v>0</v>
      </c>
      <c r="F1069" s="2">
        <v>0</v>
      </c>
      <c r="G1069" s="3">
        <f t="shared" si="38"/>
        <v>888.17832999999996</v>
      </c>
      <c r="H1069" s="3">
        <f t="shared" si="35"/>
        <v>0.57000000000016371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1138565.6400000001</v>
      </c>
      <c r="D1074" s="2">
        <f>BILANCA!E69</f>
        <v>261632.53</v>
      </c>
      <c r="E1074" s="2">
        <v>0</v>
      </c>
      <c r="F1074" s="2">
        <v>0</v>
      </c>
      <c r="G1074" s="3">
        <f t="shared" si="38"/>
        <v>106357.16480000003</v>
      </c>
      <c r="H1074" s="3">
        <f t="shared" si="35"/>
        <v>0.82999999987077899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1029438.56</v>
      </c>
      <c r="D1075" s="2">
        <f>BILANCA!E70</f>
        <v>54481.270000000004</v>
      </c>
      <c r="E1075" s="2">
        <v>0</v>
      </c>
      <c r="F1075" s="2">
        <v>0</v>
      </c>
      <c r="G1075" s="3">
        <f t="shared" si="38"/>
        <v>73996.07150000002</v>
      </c>
      <c r="H1075" s="3">
        <f t="shared" si="35"/>
        <v>0.70999999994819518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993792.78</v>
      </c>
      <c r="D1076" s="2">
        <f>BILANCA!E71</f>
        <v>1.33</v>
      </c>
      <c r="E1076" s="2">
        <v>0</v>
      </c>
      <c r="F1076" s="2">
        <v>0</v>
      </c>
      <c r="G1076" s="3">
        <f t="shared" si="38"/>
        <v>65590.49904000001</v>
      </c>
      <c r="H1076" s="3">
        <f t="shared" si="35"/>
        <v>0.54999999997206039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993792.78</v>
      </c>
      <c r="D1078" s="2">
        <f>BILANCA!E73</f>
        <v>1.33</v>
      </c>
      <c r="E1078" s="2">
        <v>0</v>
      </c>
      <c r="F1078" s="2">
        <v>0</v>
      </c>
      <c r="G1078" s="3">
        <f t="shared" si="38"/>
        <v>67578.089920000013</v>
      </c>
      <c r="H1078" s="3">
        <f t="shared" si="35"/>
        <v>0.54999999997206039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35645.78</v>
      </c>
      <c r="D1085" s="2">
        <f>BILANCA!E80</f>
        <v>54479.94</v>
      </c>
      <c r="E1085" s="2">
        <v>0</v>
      </c>
      <c r="F1085" s="2">
        <v>0</v>
      </c>
      <c r="G1085" s="3">
        <f t="shared" si="38"/>
        <v>10845.424499999999</v>
      </c>
      <c r="H1085" s="3">
        <f t="shared" si="35"/>
        <v>0.27999999999883585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10066</v>
      </c>
      <c r="D1087" s="2">
        <f>BILANCA!E82</f>
        <v>14803.89</v>
      </c>
      <c r="E1087" s="2">
        <v>0</v>
      </c>
      <c r="F1087" s="2">
        <v>0</v>
      </c>
      <c r="G1087" s="3">
        <f t="shared" si="38"/>
        <v>3054.8810599999997</v>
      </c>
      <c r="H1087" s="3">
        <f t="shared" si="35"/>
        <v>0.11000000000058208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10066</v>
      </c>
      <c r="D1092" s="2">
        <f>BILANCA!E87</f>
        <v>14803.89</v>
      </c>
      <c r="E1092" s="2">
        <v>0</v>
      </c>
      <c r="F1092" s="2">
        <v>0</v>
      </c>
      <c r="G1092" s="3">
        <f t="shared" si="38"/>
        <v>3253.2499600000001</v>
      </c>
      <c r="H1092" s="3">
        <f t="shared" si="35"/>
        <v>0.11000000000058208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6933</v>
      </c>
      <c r="D1093" s="2">
        <f>BILANCA!E88</f>
        <v>0</v>
      </c>
      <c r="E1093" s="2">
        <v>0</v>
      </c>
      <c r="F1093" s="2">
        <v>0</v>
      </c>
      <c r="G1093" s="3">
        <f t="shared" si="38"/>
        <v>575.43900000000008</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6933</v>
      </c>
      <c r="D1094" s="2">
        <f>BILANCA!E89</f>
        <v>0</v>
      </c>
      <c r="E1094" s="2">
        <v>0</v>
      </c>
      <c r="F1094" s="2">
        <v>0</v>
      </c>
      <c r="G1094" s="3">
        <f t="shared" si="38"/>
        <v>582.37200000000007</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6933</v>
      </c>
      <c r="D1103" s="2">
        <f>BILANCA!E98</f>
        <v>0</v>
      </c>
      <c r="E1103" s="2">
        <v>0</v>
      </c>
      <c r="F1103" s="2">
        <v>0</v>
      </c>
      <c r="G1103" s="3">
        <f t="shared" si="38"/>
        <v>644.76900000000001</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92128.080000000016</v>
      </c>
      <c r="D1152" s="2">
        <f>BILANCA!E147</f>
        <v>192347.37</v>
      </c>
      <c r="E1152" s="2">
        <v>0</v>
      </c>
      <c r="F1152" s="2">
        <v>0</v>
      </c>
      <c r="G1152" s="3">
        <f t="shared" si="38"/>
        <v>67708.84044</v>
      </c>
      <c r="H1152" s="3">
        <f t="shared" si="41"/>
        <v>0.45000000001164153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26523.01</v>
      </c>
      <c r="D1165" s="2">
        <f>BILANCA!E160</f>
        <v>74826.75</v>
      </c>
      <c r="E1165" s="2">
        <v>0</v>
      </c>
      <c r="F1165" s="2">
        <v>0</v>
      </c>
      <c r="G1165" s="3">
        <f t="shared" si="38"/>
        <v>27307.359049999999</v>
      </c>
      <c r="H1165" s="3">
        <f t="shared" si="41"/>
        <v>0.25999999999839929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65252.12</v>
      </c>
      <c r="D1166" s="2">
        <f>BILANCA!E161</f>
        <v>115405.68</v>
      </c>
      <c r="E1166" s="2">
        <v>0</v>
      </c>
      <c r="F1166" s="2">
        <v>0</v>
      </c>
      <c r="G1166" s="3">
        <f t="shared" si="38"/>
        <v>46185.902879999994</v>
      </c>
      <c r="H1166" s="3">
        <f t="shared" si="41"/>
        <v>0.44000000000960426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385.13</v>
      </c>
      <c r="D1167" s="2">
        <f>BILANCA!E162</f>
        <v>2114.94</v>
      </c>
      <c r="E1167" s="2">
        <v>0</v>
      </c>
      <c r="F1167" s="2">
        <v>0</v>
      </c>
      <c r="G1167" s="3">
        <f t="shared" si="38"/>
        <v>724.55657000000008</v>
      </c>
      <c r="H1167" s="3">
        <f t="shared" si="41"/>
        <v>0.18999999999994088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32.18</v>
      </c>
      <c r="D1169" s="2">
        <f>BILANCA!E164</f>
        <v>0</v>
      </c>
      <c r="E1169" s="2">
        <v>0</v>
      </c>
      <c r="F1169" s="2">
        <v>0</v>
      </c>
      <c r="G1169" s="3">
        <f t="shared" si="38"/>
        <v>5.1166200000000002</v>
      </c>
      <c r="H1169" s="3">
        <f t="shared" si="41"/>
        <v>0.17999999999999972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1744982.25</v>
      </c>
      <c r="D1180" s="2">
        <f>BILANCA!E176</f>
        <v>451436.83999999973</v>
      </c>
      <c r="E1180" s="2">
        <v>0</v>
      </c>
      <c r="F1180" s="2">
        <v>0</v>
      </c>
      <c r="G1180" s="3">
        <f t="shared" si="38"/>
        <v>450135.50809999998</v>
      </c>
      <c r="H1180" s="3">
        <f t="shared" si="41"/>
        <v>0.41000000026542693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1457449.1500000001</v>
      </c>
      <c r="D1181" s="2">
        <f>BILANCA!E177</f>
        <v>1425956.5299999998</v>
      </c>
      <c r="E1181" s="2">
        <v>0</v>
      </c>
      <c r="F1181" s="2">
        <v>0</v>
      </c>
      <c r="G1181" s="3">
        <f t="shared" si="38"/>
        <v>736900.93790999998</v>
      </c>
      <c r="H1181" s="3">
        <f t="shared" si="41"/>
        <v>0.62000000034458935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1192903.32</v>
      </c>
      <c r="D1182" s="2">
        <f>BILANCA!E178</f>
        <v>286477.20999999996</v>
      </c>
      <c r="E1182" s="2">
        <v>0</v>
      </c>
      <c r="F1182" s="2">
        <v>0</v>
      </c>
      <c r="G1182" s="3">
        <f t="shared" si="38"/>
        <v>303727.53128</v>
      </c>
      <c r="H1182" s="3">
        <f t="shared" si="41"/>
        <v>0.53000000002793968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141985.01</v>
      </c>
      <c r="D1183" s="2">
        <f>BILANCA!E179</f>
        <v>157815.71</v>
      </c>
      <c r="E1183" s="2">
        <v>0</v>
      </c>
      <c r="F1183" s="2">
        <v>0</v>
      </c>
      <c r="G1183" s="3">
        <f t="shared" si="38"/>
        <v>79167.642389999994</v>
      </c>
      <c r="H1183" s="3">
        <f t="shared" si="41"/>
        <v>0.3000000000174623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191849.93</v>
      </c>
      <c r="D1184" s="2">
        <f>BILANCA!E180</f>
        <v>86168.76</v>
      </c>
      <c r="E1184" s="2">
        <v>0</v>
      </c>
      <c r="F1184" s="2">
        <v>0</v>
      </c>
      <c r="G1184" s="3">
        <f t="shared" si="38"/>
        <v>63368.616299999994</v>
      </c>
      <c r="H1184" s="3">
        <f t="shared" si="41"/>
        <v>0.31000000001222361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825.28</v>
      </c>
      <c r="D1185" s="2">
        <f>BILANCA!E181</f>
        <v>12097.56</v>
      </c>
      <c r="E1185" s="2">
        <v>0</v>
      </c>
      <c r="F1185" s="2">
        <v>0</v>
      </c>
      <c r="G1185" s="3">
        <f t="shared" si="38"/>
        <v>4378.57</v>
      </c>
      <c r="H1185" s="3">
        <f t="shared" si="41"/>
        <v>0.72000000000048203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11165.32</v>
      </c>
      <c r="E1187" s="2">
        <v>0</v>
      </c>
      <c r="F1187" s="2">
        <v>0</v>
      </c>
      <c r="G1187" s="3">
        <f t="shared" si="38"/>
        <v>3952.5232799999999</v>
      </c>
      <c r="H1187" s="3">
        <f t="shared" si="41"/>
        <v>0.31999999999970896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825.28</v>
      </c>
      <c r="D1188" s="2">
        <f>BILANCA!E184</f>
        <v>932.24</v>
      </c>
      <c r="E1188" s="2">
        <v>0</v>
      </c>
      <c r="F1188" s="2">
        <v>0</v>
      </c>
      <c r="G1188" s="3">
        <f t="shared" si="38"/>
        <v>478.77727999999996</v>
      </c>
      <c r="H1188" s="3">
        <f t="shared" si="41"/>
        <v>0.51999999999998181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858243.1</v>
      </c>
      <c r="D1200" s="2">
        <f>BILANCA!E196</f>
        <v>30395.18</v>
      </c>
      <c r="E1200" s="2">
        <v>0</v>
      </c>
      <c r="F1200" s="2">
        <v>0</v>
      </c>
      <c r="G1200" s="3">
        <f t="shared" si="38"/>
        <v>174616.35739999998</v>
      </c>
      <c r="H1200" s="3">
        <f t="shared" si="41"/>
        <v>0.27999999997700797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264545.83</v>
      </c>
      <c r="D1201" s="2">
        <f>BILANCA!E197</f>
        <v>40344.67</v>
      </c>
      <c r="E1201" s="2">
        <v>0</v>
      </c>
      <c r="F1201" s="2">
        <v>0</v>
      </c>
      <c r="G1201" s="3">
        <f t="shared" si="38"/>
        <v>65939.91747</v>
      </c>
      <c r="H1201" s="3">
        <f t="shared" si="41"/>
        <v>0.49999999998544808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264545.83</v>
      </c>
      <c r="D1203" s="2">
        <f>BILANCA!E199</f>
        <v>40344.67</v>
      </c>
      <c r="E1203" s="2">
        <v>0</v>
      </c>
      <c r="F1203" s="2">
        <v>0</v>
      </c>
      <c r="G1203" s="3">
        <f t="shared" si="44"/>
        <v>66630.387810000015</v>
      </c>
      <c r="H1203" s="3">
        <f t="shared" si="45"/>
        <v>0.49999999998544808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1000000</v>
      </c>
      <c r="E1223" s="2">
        <v>0</v>
      </c>
      <c r="F1223" s="2">
        <v>0</v>
      </c>
      <c r="G1223" s="3">
        <f t="shared" si="38"/>
        <v>426000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1000000</v>
      </c>
      <c r="E1224" s="2">
        <v>0</v>
      </c>
      <c r="F1224" s="2">
        <v>0</v>
      </c>
      <c r="G1224" s="3">
        <f t="shared" si="38"/>
        <v>428000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1000000</v>
      </c>
      <c r="E1225" s="2">
        <v>0</v>
      </c>
      <c r="F1225" s="2">
        <v>0</v>
      </c>
      <c r="G1225" s="3">
        <f t="shared" si="38"/>
        <v>430000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99134.65</v>
      </c>
      <c r="E1251" s="2">
        <v>0</v>
      </c>
      <c r="F1251" s="2">
        <v>0</v>
      </c>
      <c r="G1251" s="3">
        <f>B1251/1000*C1251+B1251/500*D1251</f>
        <v>47782.901299999998</v>
      </c>
      <c r="H1251" s="3">
        <f>ABS(C1251-ROUND(C1251,0))+ABS(D1251-ROUND(D1251,0))</f>
        <v>0.35000000000582077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287533.09999999998</v>
      </c>
      <c r="D1255" s="2">
        <f>BILANCA!E251</f>
        <v>-974519.69000000006</v>
      </c>
      <c r="E1255" s="2">
        <v>0</v>
      </c>
      <c r="F1255" s="2">
        <v>0</v>
      </c>
      <c r="G1255" s="3">
        <f t="shared" si="38"/>
        <v>-407069.03860000009</v>
      </c>
      <c r="H1255" s="3">
        <f t="shared" si="41"/>
        <v>0.40999999991618097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610990.57999999996</v>
      </c>
      <c r="D1256" s="2">
        <f>BILANCA!E252</f>
        <v>-814010.75</v>
      </c>
      <c r="E1256" s="2">
        <v>0</v>
      </c>
      <c r="F1256" s="2">
        <v>0</v>
      </c>
      <c r="G1256" s="3">
        <f t="shared" si="38"/>
        <v>-250189.60631999999</v>
      </c>
      <c r="H1256" s="3">
        <f t="shared" si="41"/>
        <v>0.67000000004190952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610990.57999999996</v>
      </c>
      <c r="D1257" s="2">
        <f>BILANCA!E253</f>
        <v>185989.25</v>
      </c>
      <c r="E1257" s="2">
        <v>0</v>
      </c>
      <c r="F1257" s="2">
        <v>0</v>
      </c>
      <c r="G1257" s="3">
        <f t="shared" si="38"/>
        <v>242793.36275999999</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1000000</v>
      </c>
      <c r="E1258" s="2">
        <v>0</v>
      </c>
      <c r="F1258" s="2">
        <v>0</v>
      </c>
      <c r="G1258" s="3">
        <f t="shared" si="38"/>
        <v>496000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-424355.65</v>
      </c>
      <c r="D1259" s="2">
        <f>BILANCA!E255</f>
        <v>-359153.83</v>
      </c>
      <c r="E1259" s="2">
        <v>0</v>
      </c>
      <c r="F1259" s="2">
        <v>0</v>
      </c>
      <c r="G1259" s="3">
        <f t="shared" si="38"/>
        <v>-284523.16419000004</v>
      </c>
      <c r="H1259" s="3">
        <f t="shared" si="41"/>
        <v>0.51999999996041879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424355.65</v>
      </c>
      <c r="D1264" s="2">
        <f>BILANCA!E260</f>
        <v>359153.83</v>
      </c>
      <c r="E1264" s="2">
        <v>0</v>
      </c>
      <c r="F1264" s="2">
        <v>0</v>
      </c>
      <c r="G1264" s="3">
        <f t="shared" si="38"/>
        <v>290236.48074000003</v>
      </c>
      <c r="H1264" s="3">
        <f t="shared" si="41"/>
        <v>0.51999999996041879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424355.65</v>
      </c>
      <c r="D1265" s="2">
        <f>BILANCA!E261</f>
        <v>359153.83</v>
      </c>
      <c r="E1265" s="2">
        <v>0</v>
      </c>
      <c r="F1265" s="2">
        <v>0</v>
      </c>
      <c r="G1265" s="3">
        <f t="shared" si="38"/>
        <v>291379.14405</v>
      </c>
      <c r="H1265" s="3">
        <f t="shared" si="41"/>
        <v>0.51999999996041879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100898.17000000001</v>
      </c>
      <c r="D1278" s="2">
        <f>BILANCA!E274</f>
        <v>198644.89</v>
      </c>
      <c r="E1278" s="2">
        <v>0</v>
      </c>
      <c r="F1278" s="2">
        <v>0</v>
      </c>
      <c r="G1278" s="3">
        <f t="shared" si="38"/>
        <v>133514.37060000002</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32612.71</v>
      </c>
      <c r="D1291" s="2">
        <f>BILANCA!E287</f>
        <v>80916.45</v>
      </c>
      <c r="E1291" s="2">
        <v>0</v>
      </c>
      <c r="F1291" s="2">
        <v>0</v>
      </c>
      <c r="G1291" s="3">
        <f t="shared" si="48"/>
        <v>54639.216410000001</v>
      </c>
      <c r="H1291" s="3">
        <f t="shared" si="49"/>
        <v>0.73999999999796273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67900.33</v>
      </c>
      <c r="D1292" s="2">
        <f>BILANCA!E288</f>
        <v>115613.5</v>
      </c>
      <c r="E1292" s="2">
        <v>0</v>
      </c>
      <c r="F1292" s="2">
        <v>0</v>
      </c>
      <c r="G1292" s="3">
        <f t="shared" si="48"/>
        <v>84353.907059999998</v>
      </c>
      <c r="H1292" s="3">
        <f t="shared" si="49"/>
        <v>0.83000000000174623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385.13</v>
      </c>
      <c r="D1293" s="2">
        <f>BILANCA!E289</f>
        <v>2114.94</v>
      </c>
      <c r="E1293" s="2">
        <v>0</v>
      </c>
      <c r="F1293" s="2">
        <v>0</v>
      </c>
      <c r="G1293" s="3">
        <f t="shared" si="48"/>
        <v>1306.04783</v>
      </c>
      <c r="H1293" s="3">
        <f t="shared" si="49"/>
        <v>0.18999999999994088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7989768.6200000001</v>
      </c>
      <c r="D1301" s="2">
        <f>BILANCA!E297</f>
        <v>11175396.699999999</v>
      </c>
      <c r="E1301" s="2">
        <v>0</v>
      </c>
      <c r="F1301" s="2">
        <v>0</v>
      </c>
      <c r="G1301" s="3">
        <f t="shared" si="38"/>
        <v>8829103.5478199981</v>
      </c>
      <c r="H1301" s="3">
        <f t="shared" si="41"/>
        <v>0.68000000063329935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7989768.6200000001</v>
      </c>
      <c r="D1302" s="2">
        <f>BILANCA!E298</f>
        <v>11175396.699999999</v>
      </c>
      <c r="E1302" s="2">
        <v>0</v>
      </c>
      <c r="F1302" s="2">
        <v>0</v>
      </c>
      <c r="G1302" s="3">
        <f t="shared" si="38"/>
        <v>8859444.1098399982</v>
      </c>
      <c r="H1302" s="3">
        <f t="shared" si="41"/>
        <v>0.68000000063329935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6933</v>
      </c>
      <c r="D1303" s="2">
        <f>BILANCA!E300</f>
        <v>0</v>
      </c>
      <c r="E1303" s="2">
        <v>0</v>
      </c>
      <c r="F1303" s="2">
        <v>0</v>
      </c>
      <c r="G1303" s="3">
        <f t="shared" si="38"/>
        <v>2031.3689999999999</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92160.26</v>
      </c>
      <c r="D1305" s="2">
        <f>BILANCA!E302</f>
        <v>190232.43</v>
      </c>
      <c r="E1305" s="2">
        <v>0</v>
      </c>
      <c r="F1305" s="2">
        <v>0</v>
      </c>
      <c r="G1305" s="3">
        <f t="shared" si="38"/>
        <v>139424.41039999999</v>
      </c>
      <c r="H1305" s="3">
        <f t="shared" si="41"/>
        <v>0.68999999998777639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2114.94</v>
      </c>
      <c r="E1306" s="2">
        <v>0</v>
      </c>
      <c r="F1306" s="2">
        <v>0</v>
      </c>
      <c r="G1306" s="3">
        <f t="shared" si="38"/>
        <v>1252.04448</v>
      </c>
      <c r="H1306" s="3">
        <f t="shared" si="41"/>
        <v>5.999999999994543E-2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5503.9</v>
      </c>
      <c r="D1311" s="2">
        <f>BILANCA!E308</f>
        <v>11591.79</v>
      </c>
      <c r="E1311" s="2">
        <v>0</v>
      </c>
      <c r="F1311" s="2">
        <v>0</v>
      </c>
      <c r="G1311" s="3">
        <f t="shared" si="52"/>
        <v>8634.9314799999993</v>
      </c>
      <c r="H1311" s="3">
        <f t="shared" si="41"/>
        <v>0.30999999999949068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4562.1000000000004</v>
      </c>
      <c r="D1312" s="2">
        <f>BILANCA!E309</f>
        <v>3212.1</v>
      </c>
      <c r="E1312" s="2">
        <v>0</v>
      </c>
      <c r="F1312" s="2">
        <v>0</v>
      </c>
      <c r="G1312" s="3">
        <f t="shared" si="52"/>
        <v>3317.8625999999999</v>
      </c>
      <c r="H1312" s="3">
        <f t="shared" si="41"/>
        <v>0.20000000000027285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138227.88</v>
      </c>
      <c r="D1339" s="2">
        <f>BILANCA!E336</f>
        <v>35559.919999999998</v>
      </c>
      <c r="E1339" s="2">
        <v>0</v>
      </c>
      <c r="F1339" s="2">
        <v>0</v>
      </c>
      <c r="G1339" s="3">
        <f t="shared" si="52"/>
        <v>68875.399880000012</v>
      </c>
      <c r="H1339" s="3">
        <f t="shared" si="41"/>
        <v>0.19999999999708962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1054675.44</v>
      </c>
      <c r="D1340" s="2">
        <f>BILANCA!E337</f>
        <v>250917.29</v>
      </c>
      <c r="E1340" s="2">
        <v>0</v>
      </c>
      <c r="F1340" s="2">
        <v>0</v>
      </c>
      <c r="G1340" s="3">
        <f t="shared" si="52"/>
        <v>513648.30660000001</v>
      </c>
      <c r="H1340" s="3">
        <f t="shared" si="41"/>
        <v>0.72999999995226972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4528.21</v>
      </c>
      <c r="D1341" s="2">
        <f>BILANCA!E338</f>
        <v>35794.67</v>
      </c>
      <c r="E1341" s="2">
        <v>0</v>
      </c>
      <c r="F1341" s="2">
        <v>0</v>
      </c>
      <c r="G1341" s="3">
        <f t="shared" si="52"/>
        <v>25194.909050000002</v>
      </c>
      <c r="H1341" s="3">
        <f t="shared" si="41"/>
        <v>0.54000000000178261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260017.62</v>
      </c>
      <c r="D1342" s="2">
        <f>BILANCA!E339</f>
        <v>4550</v>
      </c>
      <c r="E1342" s="2">
        <v>0</v>
      </c>
      <c r="F1342" s="2">
        <v>0</v>
      </c>
      <c r="G1342" s="3">
        <f t="shared" si="52"/>
        <v>89347.049840000007</v>
      </c>
      <c r="H1342" s="3">
        <f t="shared" si="41"/>
        <v>0.38000000000465661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1000000</v>
      </c>
      <c r="E1346" s="2">
        <v>0</v>
      </c>
      <c r="F1346" s="2">
        <v>0</v>
      </c>
      <c r="G1346" s="3">
        <f t="shared" si="52"/>
        <v>672000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775617.87</v>
      </c>
      <c r="D1347" s="2">
        <f>BILANCA!E344</f>
        <v>0</v>
      </c>
      <c r="E1347" s="2">
        <v>0</v>
      </c>
      <c r="F1347" s="2">
        <v>0</v>
      </c>
      <c r="G1347" s="3">
        <f t="shared" si="52"/>
        <v>261383.22219000003</v>
      </c>
      <c r="H1347" s="3">
        <f t="shared" si="41"/>
        <v>0.13000000000465661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39286.97</v>
      </c>
      <c r="E1368" s="2">
        <v>0</v>
      </c>
      <c r="F1368" s="2">
        <v>0</v>
      </c>
      <c r="G1368" s="3">
        <f t="shared" si="57"/>
        <v>28129.470519999999</v>
      </c>
      <c r="H1368" s="3">
        <f t="shared" si="58"/>
        <v>2.9999999998835847E-2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59847.68</v>
      </c>
      <c r="E1370" s="2">
        <v>0</v>
      </c>
      <c r="F1370" s="2">
        <v>0</v>
      </c>
      <c r="G1370" s="3">
        <f t="shared" si="57"/>
        <v>43090.329599999997</v>
      </c>
      <c r="H1370" s="3">
        <f t="shared" si="58"/>
        <v>0.31999999999970896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7728748.7199999997</v>
      </c>
      <c r="D1390" s="2">
        <f>BILANCA!E387</f>
        <v>10986033.82</v>
      </c>
      <c r="E1390" s="2">
        <v>0</v>
      </c>
      <c r="F1390" s="2">
        <v>0</v>
      </c>
      <c r="G1390" s="3">
        <f t="shared" ref="G1390:G1399" si="61">B1390/1000*C1390+B1390/500*D1390</f>
        <v>11286310.216800001</v>
      </c>
      <c r="H1390" s="3">
        <f t="shared" ref="H1390:H1399" si="62">ABS(C1390-ROUND(C1390,0))+ABS(D1390-ROUND(D1390,0))</f>
        <v>0.4599999999627471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8490.18</v>
      </c>
      <c r="D1395" s="2">
        <f>BILANCA!E392</f>
        <v>8490.18</v>
      </c>
      <c r="E1395" s="2">
        <v>0</v>
      </c>
      <c r="F1395" s="2">
        <v>0</v>
      </c>
      <c r="G1395" s="3">
        <f t="shared" si="61"/>
        <v>9806.1579000000002</v>
      </c>
      <c r="H1395" s="3">
        <f t="shared" si="62"/>
        <v>0.36000000000058208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252529.72</v>
      </c>
      <c r="D1400" s="14">
        <f>BILANCA!E397</f>
        <v>180872.7</v>
      </c>
      <c r="E1400" s="14">
        <v>0</v>
      </c>
      <c r="F1400" s="14">
        <v>0</v>
      </c>
      <c r="G1400" s="15">
        <f t="shared" si="52"/>
        <v>239567.29680000001</v>
      </c>
      <c r="H1400" s="15">
        <f t="shared" si="41"/>
        <v>0.57999999998719431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2860877.2499999995</v>
      </c>
      <c r="D1485" s="2">
        <f>'RAS-funkcijski'!E89</f>
        <v>6230903.3700000001</v>
      </c>
      <c r="E1485" s="2">
        <v>0</v>
      </c>
      <c r="F1485" s="2">
        <v>0</v>
      </c>
      <c r="G1485" s="3">
        <f t="shared" si="52"/>
        <v>1302428.1391499999</v>
      </c>
      <c r="H1485" s="3">
        <f t="shared" si="63"/>
        <v>0.61999999964609742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2465779.5099999998</v>
      </c>
      <c r="D1490" s="2">
        <f>'RAS-funkcijski'!E94</f>
        <v>0</v>
      </c>
      <c r="E1490" s="2">
        <v>0</v>
      </c>
      <c r="F1490" s="2">
        <v>0</v>
      </c>
      <c r="G1490" s="3">
        <f t="shared" si="52"/>
        <v>221920.15589999998</v>
      </c>
      <c r="H1490" s="3">
        <f t="shared" si="63"/>
        <v>0.49000000022351742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2465779.5099999998</v>
      </c>
      <c r="D1491" s="2">
        <f>'RAS-funkcijski'!E95</f>
        <v>0</v>
      </c>
      <c r="E1491" s="2">
        <v>0</v>
      </c>
      <c r="F1491" s="2">
        <v>0</v>
      </c>
      <c r="G1491" s="3">
        <f t="shared" si="52"/>
        <v>224385.93540999998</v>
      </c>
      <c r="H1491" s="3">
        <f t="shared" si="63"/>
        <v>0.49000000022351742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78971.649999999994</v>
      </c>
      <c r="D1500" s="2">
        <f>'RAS-funkcijski'!E104</f>
        <v>6230903.3700000001</v>
      </c>
      <c r="E1500" s="2">
        <v>0</v>
      </c>
      <c r="F1500" s="2">
        <v>0</v>
      </c>
      <c r="G1500" s="3">
        <f t="shared" si="52"/>
        <v>1254077.8390000002</v>
      </c>
      <c r="H1500" s="3">
        <f t="shared" si="63"/>
        <v>0.72000000011757948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316126.09000000003</v>
      </c>
      <c r="D1502" s="2">
        <f>'RAS-funkcijski'!E106</f>
        <v>0</v>
      </c>
      <c r="E1502" s="2">
        <v>0</v>
      </c>
      <c r="F1502" s="2">
        <v>0</v>
      </c>
      <c r="G1502" s="3">
        <f t="shared" si="52"/>
        <v>32244.86118</v>
      </c>
      <c r="H1502" s="3">
        <f t="shared" si="63"/>
        <v>9.0000000025611371E-2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2860877.2499999995</v>
      </c>
      <c r="D1537" s="14">
        <f>'RAS-funkcijski'!E141</f>
        <v>6230903.3700000001</v>
      </c>
      <c r="E1537" s="14">
        <v>0</v>
      </c>
      <c r="F1537" s="14">
        <v>0</v>
      </c>
      <c r="G1537" s="15">
        <f t="shared" si="52"/>
        <v>2099207.7066299999</v>
      </c>
      <c r="H1537" s="15">
        <f t="shared" si="63"/>
        <v>0.61999999964609742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3414976.01</v>
      </c>
      <c r="E1538" s="7">
        <v>0</v>
      </c>
      <c r="F1538" s="7">
        <v>0</v>
      </c>
      <c r="G1538" s="8">
        <f t="shared" si="52"/>
        <v>6829.9520199999997</v>
      </c>
      <c r="H1538" s="8">
        <f t="shared" si="63"/>
        <v>9.9999997764825821E-3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26457.48</v>
      </c>
      <c r="E1539" s="2">
        <v>0</v>
      </c>
      <c r="F1539" s="2">
        <v>0</v>
      </c>
      <c r="G1539" s="3">
        <f t="shared" si="52"/>
        <v>105.82992</v>
      </c>
      <c r="H1539" s="3">
        <f t="shared" si="6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26457.48</v>
      </c>
      <c r="E1540" s="2">
        <v>0</v>
      </c>
      <c r="F1540" s="2">
        <v>0</v>
      </c>
      <c r="G1540" s="3">
        <f t="shared" si="52"/>
        <v>158.74487999999999</v>
      </c>
      <c r="H1540" s="3">
        <f t="shared" si="6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26457.48</v>
      </c>
      <c r="E1542" s="2">
        <v>0</v>
      </c>
      <c r="F1542" s="2">
        <v>0</v>
      </c>
      <c r="G1542" s="3">
        <f t="shared" si="52"/>
        <v>264.57479999999998</v>
      </c>
      <c r="H1542" s="3">
        <f t="shared" si="63"/>
        <v>0.47999999999956344</v>
      </c>
      <c r="I1542" s="11">
        <f t="shared" si="64"/>
        <v>126.99590399988449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3388518.53</v>
      </c>
      <c r="E1555" s="2">
        <v>0</v>
      </c>
      <c r="F1555" s="2">
        <v>0</v>
      </c>
      <c r="G1555" s="3">
        <f t="shared" si="52"/>
        <v>121986.66707999998</v>
      </c>
      <c r="H1555" s="3">
        <f t="shared" si="63"/>
        <v>0.47000000020489097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3388518.53</v>
      </c>
      <c r="E1556" s="2">
        <v>0</v>
      </c>
      <c r="F1556" s="2">
        <v>0</v>
      </c>
      <c r="G1556" s="3">
        <f t="shared" si="52"/>
        <v>128763.70413999999</v>
      </c>
      <c r="H1556" s="3">
        <f t="shared" si="63"/>
        <v>0.47000000020489097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3388518.53</v>
      </c>
      <c r="E1558" s="2">
        <v>0</v>
      </c>
      <c r="F1558" s="2">
        <v>0</v>
      </c>
      <c r="G1558" s="3">
        <f t="shared" si="52"/>
        <v>142317.77825999999</v>
      </c>
      <c r="H1558" s="3">
        <f t="shared" si="63"/>
        <v>0.47000000020489097</v>
      </c>
      <c r="I1558" s="11">
        <f t="shared" si="66"/>
        <v>66889.355811359623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1457449.15</v>
      </c>
      <c r="D1582" s="7"/>
      <c r="E1582" s="7">
        <v>0</v>
      </c>
      <c r="F1582" s="7">
        <v>0</v>
      </c>
      <c r="G1582" s="8">
        <f t="shared" ref="G1582:G1686" si="70">B1582/1000*C1582</f>
        <v>1457.4491499999999</v>
      </c>
      <c r="H1582" s="8">
        <f t="shared" ref="H1582:H1686" si="71">ABS(C1582-ROUND(C1582,0))</f>
        <v>0.14999999990686774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10976466.550000001</v>
      </c>
      <c r="D1583" s="2">
        <v>0</v>
      </c>
      <c r="E1583" s="2">
        <v>0</v>
      </c>
      <c r="F1583" s="2">
        <v>0</v>
      </c>
      <c r="G1583" s="3">
        <f t="shared" si="70"/>
        <v>21952.933100000002</v>
      </c>
      <c r="H1583" s="3">
        <f t="shared" si="71"/>
        <v>0.44999999925494194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4254305.1900000004</v>
      </c>
      <c r="D1585" s="2">
        <v>0</v>
      </c>
      <c r="E1585" s="2">
        <v>0</v>
      </c>
      <c r="F1585" s="2">
        <v>0</v>
      </c>
      <c r="G1585" s="3">
        <f t="shared" si="70"/>
        <v>17017.220760000004</v>
      </c>
      <c r="H1585" s="3">
        <f t="shared" si="71"/>
        <v>0.19000000040978193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1831122.08</v>
      </c>
      <c r="D1586" s="2">
        <v>0</v>
      </c>
      <c r="E1586" s="2">
        <v>0</v>
      </c>
      <c r="F1586" s="2">
        <v>0</v>
      </c>
      <c r="G1586" s="3">
        <f t="shared" si="70"/>
        <v>9155.6104000000014</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1134209.55</v>
      </c>
      <c r="D1587" s="2">
        <v>0</v>
      </c>
      <c r="E1587" s="2">
        <v>0</v>
      </c>
      <c r="F1587" s="2">
        <v>0</v>
      </c>
      <c r="G1587" s="3">
        <f t="shared" si="70"/>
        <v>6805.2573000000002</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12579.45</v>
      </c>
      <c r="D1588" s="2">
        <v>0</v>
      </c>
      <c r="E1588" s="2">
        <v>0</v>
      </c>
      <c r="F1588" s="2">
        <v>0</v>
      </c>
      <c r="G1588" s="3">
        <f t="shared" si="70"/>
        <v>88.056150000000002</v>
      </c>
      <c r="H1588" s="3">
        <f t="shared" si="71"/>
        <v>0.4500000000007276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1276394.1100000001</v>
      </c>
      <c r="D1593" s="2">
        <v>0</v>
      </c>
      <c r="E1593" s="2">
        <v>0</v>
      </c>
      <c r="F1593" s="2">
        <v>0</v>
      </c>
      <c r="G1593" s="3">
        <f t="shared" si="70"/>
        <v>15316.729320000002</v>
      </c>
      <c r="H1593" s="3">
        <f t="shared" si="71"/>
        <v>0.11000000010244548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2933020.87</v>
      </c>
      <c r="D1594" s="2">
        <v>0</v>
      </c>
      <c r="E1594" s="2">
        <v>0</v>
      </c>
      <c r="F1594" s="2">
        <v>0</v>
      </c>
      <c r="G1594" s="3">
        <f t="shared" si="70"/>
        <v>38129.271309999996</v>
      </c>
      <c r="H1594" s="3">
        <f t="shared" si="71"/>
        <v>0.12999999988824129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1000000</v>
      </c>
      <c r="D1595" s="2">
        <v>0</v>
      </c>
      <c r="E1595" s="2">
        <v>0</v>
      </c>
      <c r="F1595" s="2">
        <v>0</v>
      </c>
      <c r="G1595" s="3">
        <f t="shared" si="70"/>
        <v>14000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1000000</v>
      </c>
      <c r="D1599" s="2">
        <v>0</v>
      </c>
      <c r="E1599" s="2">
        <v>0</v>
      </c>
      <c r="F1599" s="2">
        <v>0</v>
      </c>
      <c r="G1599" s="3">
        <f t="shared" si="70"/>
        <v>18000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2789140.49</v>
      </c>
      <c r="D1601" s="2">
        <v>0</v>
      </c>
      <c r="E1601" s="2">
        <v>0</v>
      </c>
      <c r="F1601" s="2">
        <v>0</v>
      </c>
      <c r="G1601" s="3">
        <f>B1601/1000*C1601</f>
        <v>55782.809800000003</v>
      </c>
      <c r="H1601" s="3">
        <f>ABS(C1601-ROUND(C1601,0))</f>
        <v>0.49000000022351742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11007959.169999998</v>
      </c>
      <c r="D1602" s="2">
        <v>0</v>
      </c>
      <c r="E1602" s="2">
        <v>0</v>
      </c>
      <c r="F1602" s="2">
        <v>0</v>
      </c>
      <c r="G1602" s="3">
        <f t="shared" si="70"/>
        <v>231167.14256999997</v>
      </c>
      <c r="H1602" s="3">
        <f t="shared" si="71"/>
        <v>0.16999999806284904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5160731.2999999989</v>
      </c>
      <c r="D1604" s="2">
        <v>0</v>
      </c>
      <c r="E1604" s="2">
        <v>0</v>
      </c>
      <c r="F1604" s="2">
        <v>0</v>
      </c>
      <c r="G1604" s="3">
        <f t="shared" si="70"/>
        <v>118696.81989999997</v>
      </c>
      <c r="H1604" s="3">
        <f t="shared" si="71"/>
        <v>0.29999999888241291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1815291.38</v>
      </c>
      <c r="D1605" s="2">
        <v>0</v>
      </c>
      <c r="E1605" s="2">
        <v>0</v>
      </c>
      <c r="F1605" s="2">
        <v>0</v>
      </c>
      <c r="G1605" s="3">
        <f t="shared" si="70"/>
        <v>43566.993119999999</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1239890.72</v>
      </c>
      <c r="D1606" s="2">
        <v>0</v>
      </c>
      <c r="E1606" s="2">
        <v>0</v>
      </c>
      <c r="F1606" s="2">
        <v>0</v>
      </c>
      <c r="G1606" s="3">
        <f t="shared" si="70"/>
        <v>30997.268</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1307.17</v>
      </c>
      <c r="D1607" s="2">
        <v>0</v>
      </c>
      <c r="E1607" s="2">
        <v>0</v>
      </c>
      <c r="F1607" s="2">
        <v>0</v>
      </c>
      <c r="G1607" s="3">
        <f t="shared" si="70"/>
        <v>33.986420000000003</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2104242.0299999998</v>
      </c>
      <c r="D1612" s="2">
        <v>0</v>
      </c>
      <c r="E1612" s="2">
        <v>0</v>
      </c>
      <c r="F1612" s="2">
        <v>0</v>
      </c>
      <c r="G1612" s="3">
        <f t="shared" si="70"/>
        <v>65231.502929999995</v>
      </c>
      <c r="H1612" s="3">
        <f t="shared" si="71"/>
        <v>2.9999999795109034E-2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3157222.03</v>
      </c>
      <c r="D1613" s="2">
        <v>0</v>
      </c>
      <c r="E1613" s="2">
        <v>0</v>
      </c>
      <c r="F1613" s="2">
        <v>0</v>
      </c>
      <c r="G1613" s="3">
        <f t="shared" si="70"/>
        <v>101031.10496</v>
      </c>
      <c r="H1613" s="3">
        <f t="shared" si="71"/>
        <v>2.9999999795109034E-2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2690005.84</v>
      </c>
      <c r="D1620" s="2">
        <v>0</v>
      </c>
      <c r="E1620" s="2">
        <v>0</v>
      </c>
      <c r="F1620" s="2">
        <v>0</v>
      </c>
      <c r="G1620" s="3">
        <f>B1620/1000*C1620</f>
        <v>104910.22775999999</v>
      </c>
      <c r="H1620" s="3">
        <f>ABS(C1620-ROUND(C1620,0))</f>
        <v>0.16000000014901161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1425956.5300000031</v>
      </c>
      <c r="D1621" s="2">
        <v>0</v>
      </c>
      <c r="E1621" s="2">
        <v>0</v>
      </c>
      <c r="F1621" s="2">
        <v>0</v>
      </c>
      <c r="G1621" s="3">
        <f t="shared" si="70"/>
        <v>57038.261200000125</v>
      </c>
      <c r="H1621" s="3">
        <f t="shared" si="71"/>
        <v>0.46999999694526196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71354.59</v>
      </c>
      <c r="D1622" s="2">
        <v>0</v>
      </c>
      <c r="E1622" s="2">
        <v>0</v>
      </c>
      <c r="F1622" s="2">
        <v>0</v>
      </c>
      <c r="G1622" s="3">
        <f t="shared" si="70"/>
        <v>2925.5381899999998</v>
      </c>
      <c r="H1622" s="3">
        <f t="shared" si="71"/>
        <v>0.41000000000349246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35559.920000000006</v>
      </c>
      <c r="D1628" s="2">
        <v>0</v>
      </c>
      <c r="E1628" s="2">
        <v>0</v>
      </c>
      <c r="F1628" s="2">
        <v>0</v>
      </c>
      <c r="G1628" s="3">
        <f t="shared" si="70"/>
        <v>1671.3162400000003</v>
      </c>
      <c r="H1628" s="3">
        <f t="shared" si="71"/>
        <v>7.9999999994470272E-2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34779.480000000003</v>
      </c>
      <c r="D1634" s="2">
        <v>0</v>
      </c>
      <c r="E1634" s="2">
        <v>0</v>
      </c>
      <c r="F1634" s="2">
        <v>0</v>
      </c>
      <c r="G1634" s="3">
        <f t="shared" si="70"/>
        <v>1843.3124400000002</v>
      </c>
      <c r="H1634" s="3">
        <f t="shared" si="71"/>
        <v>0.48000000000320142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34779.480000000003</v>
      </c>
      <c r="D1635" s="2">
        <v>0</v>
      </c>
      <c r="E1635" s="2">
        <v>0</v>
      </c>
      <c r="F1635" s="2">
        <v>0</v>
      </c>
      <c r="G1635" s="3">
        <f t="shared" si="70"/>
        <v>1878.0919200000001</v>
      </c>
      <c r="H1635" s="3">
        <f t="shared" si="71"/>
        <v>0.48000000000320142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780.44</v>
      </c>
      <c r="D1639" s="2">
        <v>0</v>
      </c>
      <c r="E1639" s="2">
        <v>0</v>
      </c>
      <c r="F1639" s="2">
        <v>0</v>
      </c>
      <c r="G1639" s="3">
        <f t="shared" si="70"/>
        <v>45.265520000000002</v>
      </c>
      <c r="H1639" s="3">
        <f t="shared" si="71"/>
        <v>0.44000000000005457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780.44</v>
      </c>
      <c r="D1640" s="2">
        <v>0</v>
      </c>
      <c r="E1640" s="2">
        <v>0</v>
      </c>
      <c r="F1640" s="2">
        <v>0</v>
      </c>
      <c r="G1640" s="3">
        <f t="shared" si="70"/>
        <v>46.045960000000001</v>
      </c>
      <c r="H1640" s="3">
        <f t="shared" si="71"/>
        <v>0.44000000000005457</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35794.67</v>
      </c>
      <c r="D1669" s="2">
        <v>0</v>
      </c>
      <c r="E1669" s="2">
        <v>0</v>
      </c>
      <c r="F1669" s="2">
        <v>0</v>
      </c>
      <c r="G1669" s="3">
        <f t="shared" si="70"/>
        <v>3149.9309599999997</v>
      </c>
      <c r="H1669" s="3">
        <f t="shared" si="71"/>
        <v>0.33000000000174623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35794.67</v>
      </c>
      <c r="D1670" s="2">
        <v>0</v>
      </c>
      <c r="E1670" s="2">
        <v>0</v>
      </c>
      <c r="F1670" s="2">
        <v>0</v>
      </c>
      <c r="G1670" s="3">
        <f t="shared" si="70"/>
        <v>3185.7256299999999</v>
      </c>
      <c r="H1670" s="3">
        <f t="shared" si="71"/>
        <v>0.33000000000174623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1354601.94</v>
      </c>
      <c r="D1681" s="2">
        <v>0</v>
      </c>
      <c r="E1681" s="2">
        <v>0</v>
      </c>
      <c r="F1681" s="2">
        <v>0</v>
      </c>
      <c r="G1681" s="3">
        <f t="shared" si="70"/>
        <v>135460.19399999999</v>
      </c>
      <c r="H1681" s="3">
        <f t="shared" si="71"/>
        <v>6.0000000055879354E-2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250917.29</v>
      </c>
      <c r="D1683" s="2">
        <v>0</v>
      </c>
      <c r="E1683" s="2">
        <v>0</v>
      </c>
      <c r="F1683" s="2">
        <v>0</v>
      </c>
      <c r="G1683" s="3">
        <f t="shared" si="70"/>
        <v>25593.563579999998</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4550</v>
      </c>
      <c r="D1684" s="2">
        <v>0</v>
      </c>
      <c r="E1684" s="2">
        <v>0</v>
      </c>
      <c r="F1684" s="2">
        <v>0</v>
      </c>
      <c r="G1684" s="3">
        <f t="shared" si="70"/>
        <v>468.65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1000000</v>
      </c>
      <c r="D1685" s="2">
        <v>0</v>
      </c>
      <c r="E1685" s="2">
        <v>0</v>
      </c>
      <c r="F1685" s="2">
        <v>0</v>
      </c>
      <c r="G1685" s="3">
        <f>B1685/1000*C1685</f>
        <v>104000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99134.65</v>
      </c>
      <c r="D1686" s="14">
        <v>0</v>
      </c>
      <c r="E1686" s="14">
        <v>0</v>
      </c>
      <c r="F1686" s="14">
        <v>0</v>
      </c>
      <c r="G1686" s="15">
        <f t="shared" si="70"/>
        <v>10409.138249999998</v>
      </c>
      <c r="H1686" s="15">
        <f t="shared" si="71"/>
        <v>0.35000000000582077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43530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2601267.04</v>
      </c>
      <c r="I17" s="275">
        <f>'PR-RAS'!E6</f>
        <v>5289172.1899999995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2429527.44</v>
      </c>
      <c r="I18" s="275">
        <f>'PR-RAS'!E152</f>
        <v>2868841.1800000006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424355.65000000014</v>
      </c>
      <c r="I20" s="275">
        <f>'PR-RAS'!E650</f>
        <v>359153.83000000159</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606416.6100000001</v>
      </c>
      <c r="I22" s="275">
        <f>BILANCA!E7</f>
        <v>189804.31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1138565.6400000001</v>
      </c>
      <c r="I23" s="275">
        <f>BILANCA!E69</f>
        <v>261632.53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1457449.1500000001</v>
      </c>
      <c r="I24" s="275">
        <f>BILANCA!E177</f>
        <v>1425956.5299999998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287533.09999999998</v>
      </c>
      <c r="I25" s="275">
        <f>BILANCA!E251</f>
        <v>-974519.69000000006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2860877.2499999995</v>
      </c>
      <c r="I31" s="275">
        <f>'RAS-funkcijski'!E141</f>
        <v>6230903.3700000001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3414976.01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3388518.53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1457449.15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1425956.5300000031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71354.59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1354601.94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21" zoomScaleNormal="100" workbookViewId="0">
      <selection activeCell="E1023" sqref="E10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2601267.04</v>
      </c>
      <c r="E6" s="60">
        <f>E7+E43+E49+E82+E106+E125+E134+E140</f>
        <v>5289172.1899999995</v>
      </c>
      <c r="F6" s="45">
        <f t="shared" ref="F6:F132" si="0">IF(D6&lt;&gt;0,IF(E6/D6&gt;=100,"&gt;&gt;100",E6/D6*100),"-")</f>
        <v>203.33061191595309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351060.45</v>
      </c>
      <c r="E49" s="60">
        <f>E50+E53+E58+E61+E64+E68+E71+E74+E77</f>
        <v>1614795.48</v>
      </c>
      <c r="F49" s="45">
        <f t="shared" si="0"/>
        <v>459.9764741371464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23919.360000000001</v>
      </c>
      <c r="E61" s="60">
        <f t="shared" si="10"/>
        <v>10232.09</v>
      </c>
      <c r="F61" s="45">
        <f t="shared" si="0"/>
        <v>42.777440533525976</v>
      </c>
    </row>
    <row r="62" spans="1:6" ht="12.75" customHeight="1" x14ac:dyDescent="0.2">
      <c r="A62" s="63">
        <v>6341</v>
      </c>
      <c r="B62" s="65" t="s">
        <v>127</v>
      </c>
      <c r="C62" s="247" t="s">
        <v>128</v>
      </c>
      <c r="D62" s="194">
        <v>23919.360000000001</v>
      </c>
      <c r="E62" s="194">
        <v>10232.09</v>
      </c>
      <c r="F62" s="45">
        <f t="shared" si="0"/>
        <v>42.777440533525976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327141.09000000003</v>
      </c>
      <c r="E68" s="60">
        <f t="shared" si="11"/>
        <v>16000</v>
      </c>
      <c r="F68" s="45">
        <f t="shared" si="0"/>
        <v>4.8908561134891366</v>
      </c>
    </row>
    <row r="69" spans="1:6" ht="12.75" customHeight="1" x14ac:dyDescent="0.2">
      <c r="A69" s="63" t="s">
        <v>141</v>
      </c>
      <c r="B69" s="64" t="s">
        <v>142</v>
      </c>
      <c r="C69" s="247" t="s">
        <v>141</v>
      </c>
      <c r="D69" s="194">
        <v>31000</v>
      </c>
      <c r="E69" s="194">
        <v>16000</v>
      </c>
      <c r="F69" s="45">
        <f t="shared" si="0"/>
        <v>51.612903225806448</v>
      </c>
    </row>
    <row r="70" spans="1:6" ht="24" x14ac:dyDescent="0.2">
      <c r="A70" s="63" t="s">
        <v>143</v>
      </c>
      <c r="B70" s="64" t="s">
        <v>144</v>
      </c>
      <c r="C70" s="247" t="s">
        <v>143</v>
      </c>
      <c r="D70" s="194">
        <v>296141.09000000003</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1588563.39</v>
      </c>
      <c r="F74" s="45" t="str">
        <f t="shared" si="0"/>
        <v>-</v>
      </c>
    </row>
    <row r="75" spans="1:6" ht="12.75" customHeight="1" x14ac:dyDescent="0.2">
      <c r="A75" s="63" t="s">
        <v>153</v>
      </c>
      <c r="B75" s="65" t="s">
        <v>154</v>
      </c>
      <c r="C75" s="247" t="s">
        <v>153</v>
      </c>
      <c r="D75" s="194">
        <v>0</v>
      </c>
      <c r="E75" s="194">
        <v>66302.97</v>
      </c>
      <c r="F75" s="45" t="str">
        <f t="shared" si="0"/>
        <v>-</v>
      </c>
    </row>
    <row r="76" spans="1:6" ht="12.75" customHeight="1" x14ac:dyDescent="0.2">
      <c r="A76" s="63" t="s">
        <v>155</v>
      </c>
      <c r="B76" s="65" t="s">
        <v>156</v>
      </c>
      <c r="C76" s="247" t="s">
        <v>155</v>
      </c>
      <c r="D76" s="194">
        <v>0</v>
      </c>
      <c r="E76" s="194">
        <v>1522260.42</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193.24</v>
      </c>
      <c r="E82" s="60">
        <f t="shared" si="15"/>
        <v>165.65</v>
      </c>
      <c r="F82" s="45">
        <f t="shared" si="0"/>
        <v>85.722417718898782</v>
      </c>
    </row>
    <row r="83" spans="1:6" ht="12.75" customHeight="1" x14ac:dyDescent="0.2">
      <c r="A83" s="63">
        <v>641</v>
      </c>
      <c r="B83" s="64" t="s">
        <v>169</v>
      </c>
      <c r="C83" s="247" t="s">
        <v>170</v>
      </c>
      <c r="D83" s="60">
        <f t="shared" ref="D83:E83" si="16">SUM(D84:D90)</f>
        <v>193.24</v>
      </c>
      <c r="E83" s="60">
        <f t="shared" si="16"/>
        <v>165.65</v>
      </c>
      <c r="F83" s="45">
        <f t="shared" si="0"/>
        <v>85.722417718898782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193.24</v>
      </c>
      <c r="E85" s="194">
        <v>165.65</v>
      </c>
      <c r="F85" s="45">
        <f t="shared" si="0"/>
        <v>85.722417718898782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145883.15</v>
      </c>
      <c r="E106" s="60">
        <f>E107+E112+E120+E124</f>
        <v>155315.75</v>
      </c>
      <c r="F106" s="45">
        <f t="shared" si="0"/>
        <v>106.46585983370937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145883.15</v>
      </c>
      <c r="E112" s="60">
        <f t="shared" si="20"/>
        <v>155315.75</v>
      </c>
      <c r="F112" s="45">
        <f t="shared" si="0"/>
        <v>106.46585983370937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145883.15</v>
      </c>
      <c r="E117" s="194">
        <v>155315.75</v>
      </c>
      <c r="F117" s="45">
        <f t="shared" si="0"/>
        <v>106.46585983370937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1068736.3299999998</v>
      </c>
      <c r="E125" s="60">
        <f t="shared" si="22"/>
        <v>1335002</v>
      </c>
      <c r="F125" s="45">
        <f t="shared" si="0"/>
        <v>124.91406556751001</v>
      </c>
    </row>
    <row r="126" spans="1:6" ht="12.75" customHeight="1" x14ac:dyDescent="0.2">
      <c r="A126" s="63">
        <v>661</v>
      </c>
      <c r="B126" s="65" t="s">
        <v>255</v>
      </c>
      <c r="C126" s="247" t="s">
        <v>256</v>
      </c>
      <c r="D126" s="60">
        <f t="shared" ref="D126:E126" si="23">SUM(D127:D128)</f>
        <v>1064368.67</v>
      </c>
      <c r="E126" s="60">
        <f t="shared" si="23"/>
        <v>1335002</v>
      </c>
      <c r="F126" s="45">
        <f t="shared" si="0"/>
        <v>125.42665315393022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1064368.67</v>
      </c>
      <c r="E128" s="194">
        <v>1335002</v>
      </c>
      <c r="F128" s="45">
        <f t="shared" si="0"/>
        <v>125.42665315393022</v>
      </c>
    </row>
    <row r="129" spans="1:6" ht="36" x14ac:dyDescent="0.2">
      <c r="A129" s="63">
        <v>663</v>
      </c>
      <c r="B129" s="182" t="s">
        <v>261</v>
      </c>
      <c r="C129" s="247" t="s">
        <v>262</v>
      </c>
      <c r="D129" s="60">
        <f t="shared" ref="D129:E129" si="24">SUM(D130:D133)</f>
        <v>4367.66</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4367.66</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1035322.54</v>
      </c>
      <c r="E134" s="60">
        <f t="shared" si="25"/>
        <v>2183482.17</v>
      </c>
      <c r="F134" s="45">
        <f t="shared" ref="F134:F229" si="26">IF(D134&lt;&gt;0,IF(E134/D134&gt;=100,"&gt;&gt;100",E134/D134*100),"-")</f>
        <v>210.89873789476269</v>
      </c>
    </row>
    <row r="135" spans="1:6" ht="24" x14ac:dyDescent="0.2">
      <c r="A135" s="63">
        <v>671</v>
      </c>
      <c r="B135" s="182" t="s">
        <v>273</v>
      </c>
      <c r="C135" s="247" t="s">
        <v>274</v>
      </c>
      <c r="D135" s="60">
        <f t="shared" ref="D135:E135" si="27">SUM(D136:D138)</f>
        <v>269265.88</v>
      </c>
      <c r="E135" s="60">
        <f t="shared" si="27"/>
        <v>967854.71</v>
      </c>
      <c r="F135" s="45">
        <f t="shared" si="26"/>
        <v>359.44201693879666</v>
      </c>
    </row>
    <row r="136" spans="1:6" ht="12.75" customHeight="1" x14ac:dyDescent="0.2">
      <c r="A136" s="63">
        <v>6711</v>
      </c>
      <c r="B136" s="65" t="s">
        <v>275</v>
      </c>
      <c r="C136" s="247" t="s">
        <v>276</v>
      </c>
      <c r="D136" s="194">
        <v>238966.56</v>
      </c>
      <c r="E136" s="194">
        <v>381386.73</v>
      </c>
      <c r="F136" s="45">
        <f t="shared" si="26"/>
        <v>159.598368072922</v>
      </c>
    </row>
    <row r="137" spans="1:6" ht="24" x14ac:dyDescent="0.2">
      <c r="A137" s="63">
        <v>6712</v>
      </c>
      <c r="B137" s="182" t="s">
        <v>277</v>
      </c>
      <c r="C137" s="247" t="s">
        <v>278</v>
      </c>
      <c r="D137" s="194">
        <v>30299.32</v>
      </c>
      <c r="E137" s="194">
        <v>586467.98</v>
      </c>
      <c r="F137" s="45">
        <f t="shared" si="26"/>
        <v>1935.5813265776262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766056.66</v>
      </c>
      <c r="E139" s="194">
        <v>1215627.46</v>
      </c>
      <c r="F139" s="45">
        <f t="shared" si="26"/>
        <v>158.6863640086361</v>
      </c>
    </row>
    <row r="140" spans="1:6" ht="12.75" customHeight="1" x14ac:dyDescent="0.2">
      <c r="A140" s="63">
        <v>68</v>
      </c>
      <c r="B140" s="65" t="s">
        <v>283</v>
      </c>
      <c r="C140" s="247" t="s">
        <v>284</v>
      </c>
      <c r="D140" s="60">
        <f t="shared" ref="D140:E140" si="28">D141+D151</f>
        <v>71.33</v>
      </c>
      <c r="E140" s="60">
        <f t="shared" si="28"/>
        <v>411.14</v>
      </c>
      <c r="F140" s="45">
        <f t="shared" si="26"/>
        <v>576.39142015982054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71.33</v>
      </c>
      <c r="E151" s="194">
        <v>411.14</v>
      </c>
      <c r="F151" s="45">
        <f t="shared" si="26"/>
        <v>576.39142015982054</v>
      </c>
    </row>
    <row r="152" spans="1:6" ht="12.75" customHeight="1" x14ac:dyDescent="0.2">
      <c r="A152" s="63">
        <v>3</v>
      </c>
      <c r="B152" s="64" t="s">
        <v>307</v>
      </c>
      <c r="C152" s="247" t="s">
        <v>13</v>
      </c>
      <c r="D152" s="60">
        <f>D153+D164+D202+D221+D230+D262+D273</f>
        <v>2429527.44</v>
      </c>
      <c r="E152" s="60">
        <f>E153+E164+E202+E221+E230+E262+E273</f>
        <v>2868841.1800000006</v>
      </c>
      <c r="F152" s="45">
        <f t="shared" si="26"/>
        <v>118.08227117615928</v>
      </c>
    </row>
    <row r="153" spans="1:6" ht="12.75" customHeight="1" x14ac:dyDescent="0.2">
      <c r="A153" s="63">
        <v>31</v>
      </c>
      <c r="B153" s="64" t="s">
        <v>308</v>
      </c>
      <c r="C153" s="247" t="s">
        <v>3</v>
      </c>
      <c r="D153" s="60">
        <f t="shared" ref="D153:E153" si="30">D154+D159+D160</f>
        <v>1626398.33</v>
      </c>
      <c r="E153" s="60">
        <f t="shared" si="30"/>
        <v>1801915.7900000003</v>
      </c>
      <c r="F153" s="45">
        <f t="shared" si="26"/>
        <v>110.79178801173512</v>
      </c>
    </row>
    <row r="154" spans="1:6" ht="12.75" customHeight="1" x14ac:dyDescent="0.2">
      <c r="A154" s="63">
        <v>311</v>
      </c>
      <c r="B154" s="64" t="s">
        <v>309</v>
      </c>
      <c r="C154" s="247" t="s">
        <v>310</v>
      </c>
      <c r="D154" s="60">
        <f t="shared" ref="D154:E154" si="31">SUM(D155:D158)</f>
        <v>1349265.68</v>
      </c>
      <c r="E154" s="60">
        <f t="shared" si="31"/>
        <v>1480654.87</v>
      </c>
      <c r="F154" s="45">
        <f t="shared" si="26"/>
        <v>109.73782939472679</v>
      </c>
    </row>
    <row r="155" spans="1:6" ht="12.75" customHeight="1" x14ac:dyDescent="0.2">
      <c r="A155" s="63">
        <v>3111</v>
      </c>
      <c r="B155" s="64" t="s">
        <v>311</v>
      </c>
      <c r="C155" s="247" t="s">
        <v>312</v>
      </c>
      <c r="D155" s="194">
        <v>1349265.68</v>
      </c>
      <c r="E155" s="194">
        <v>1480654.87</v>
      </c>
      <c r="F155" s="45">
        <f t="shared" si="26"/>
        <v>109.73782939472679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54419.6</v>
      </c>
      <c r="E159" s="194">
        <v>77028.08</v>
      </c>
      <c r="F159" s="45">
        <f t="shared" si="26"/>
        <v>141.54473755779168</v>
      </c>
    </row>
    <row r="160" spans="1:6" ht="12.75" customHeight="1" x14ac:dyDescent="0.2">
      <c r="A160" s="63">
        <v>313</v>
      </c>
      <c r="B160" s="65" t="s">
        <v>321</v>
      </c>
      <c r="C160" s="247" t="s">
        <v>322</v>
      </c>
      <c r="D160" s="60">
        <f t="shared" ref="D160:E160" si="32">SUM(D161:D163)</f>
        <v>222713.05</v>
      </c>
      <c r="E160" s="60">
        <f t="shared" si="32"/>
        <v>244232.84</v>
      </c>
      <c r="F160" s="45">
        <f t="shared" si="26"/>
        <v>109.66256355431349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222713.05</v>
      </c>
      <c r="E162" s="194">
        <v>244232.84</v>
      </c>
      <c r="F162" s="45">
        <f t="shared" si="26"/>
        <v>109.66256355431349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799816.58000000007</v>
      </c>
      <c r="E164" s="60">
        <f>E165+E170+E178+E188+E189+E194</f>
        <v>1050136.8900000001</v>
      </c>
      <c r="F164" s="45">
        <f t="shared" si="26"/>
        <v>131.29721441883589</v>
      </c>
    </row>
    <row r="165" spans="1:6" ht="12.75" customHeight="1" x14ac:dyDescent="0.2">
      <c r="A165" s="63">
        <v>321</v>
      </c>
      <c r="B165" s="64" t="s">
        <v>331</v>
      </c>
      <c r="C165" s="247" t="s">
        <v>332</v>
      </c>
      <c r="D165" s="60">
        <f t="shared" ref="D165:E165" si="33">SUM(D166:D169)</f>
        <v>32774.480000000003</v>
      </c>
      <c r="E165" s="60">
        <f t="shared" si="33"/>
        <v>76561.98000000001</v>
      </c>
      <c r="F165" s="45">
        <f t="shared" si="26"/>
        <v>233.60242481345242</v>
      </c>
    </row>
    <row r="166" spans="1:6" ht="12.75" customHeight="1" x14ac:dyDescent="0.2">
      <c r="A166" s="63">
        <v>3211</v>
      </c>
      <c r="B166" s="64" t="s">
        <v>333</v>
      </c>
      <c r="C166" s="247" t="s">
        <v>334</v>
      </c>
      <c r="D166" s="194">
        <v>3510.78</v>
      </c>
      <c r="E166" s="194">
        <v>5845.88</v>
      </c>
      <c r="F166" s="45">
        <f t="shared" si="26"/>
        <v>166.51228501928347</v>
      </c>
    </row>
    <row r="167" spans="1:6" ht="12.75" customHeight="1" x14ac:dyDescent="0.2">
      <c r="A167" s="63">
        <v>3212</v>
      </c>
      <c r="B167" s="64" t="s">
        <v>335</v>
      </c>
      <c r="C167" s="247" t="s">
        <v>336</v>
      </c>
      <c r="D167" s="194">
        <v>8487.18</v>
      </c>
      <c r="E167" s="194">
        <v>11824.6</v>
      </c>
      <c r="F167" s="45">
        <f t="shared" si="26"/>
        <v>139.3230731526844</v>
      </c>
    </row>
    <row r="168" spans="1:6" ht="12.75" customHeight="1" x14ac:dyDescent="0.2">
      <c r="A168" s="63">
        <v>3213</v>
      </c>
      <c r="B168" s="64" t="s">
        <v>337</v>
      </c>
      <c r="C168" s="247" t="s">
        <v>338</v>
      </c>
      <c r="D168" s="194">
        <v>3604.02</v>
      </c>
      <c r="E168" s="194">
        <v>10193.31</v>
      </c>
      <c r="F168" s="45">
        <f t="shared" si="26"/>
        <v>282.83167130038123</v>
      </c>
    </row>
    <row r="169" spans="1:6" ht="12.75" customHeight="1" x14ac:dyDescent="0.2">
      <c r="A169" s="63">
        <v>3214</v>
      </c>
      <c r="B169" s="64" t="s">
        <v>339</v>
      </c>
      <c r="C169" s="247" t="s">
        <v>340</v>
      </c>
      <c r="D169" s="194">
        <v>17172.5</v>
      </c>
      <c r="E169" s="194">
        <v>48698.19</v>
      </c>
      <c r="F169" s="45">
        <f t="shared" si="26"/>
        <v>283.58241374290293</v>
      </c>
    </row>
    <row r="170" spans="1:6" ht="12.75" customHeight="1" x14ac:dyDescent="0.2">
      <c r="A170" s="63">
        <v>322</v>
      </c>
      <c r="B170" s="64" t="s">
        <v>341</v>
      </c>
      <c r="C170" s="247" t="s">
        <v>342</v>
      </c>
      <c r="D170" s="60">
        <f t="shared" ref="D170:E170" si="34">SUM(D171:D177)</f>
        <v>468045.75</v>
      </c>
      <c r="E170" s="60">
        <f t="shared" si="34"/>
        <v>518290.3</v>
      </c>
      <c r="F170" s="45">
        <f t="shared" si="26"/>
        <v>110.73496554556898</v>
      </c>
    </row>
    <row r="171" spans="1:6" ht="12.75" customHeight="1" x14ac:dyDescent="0.2">
      <c r="A171" s="63">
        <v>3221</v>
      </c>
      <c r="B171" s="64" t="s">
        <v>343</v>
      </c>
      <c r="C171" s="247" t="s">
        <v>344</v>
      </c>
      <c r="D171" s="194">
        <v>35928.78</v>
      </c>
      <c r="E171" s="194">
        <v>35991.879999999997</v>
      </c>
      <c r="F171" s="45">
        <f t="shared" si="26"/>
        <v>100.17562522301063</v>
      </c>
    </row>
    <row r="172" spans="1:6" ht="12.75" customHeight="1" x14ac:dyDescent="0.2">
      <c r="A172" s="63">
        <v>3222</v>
      </c>
      <c r="B172" s="64" t="s">
        <v>345</v>
      </c>
      <c r="C172" s="247" t="s">
        <v>346</v>
      </c>
      <c r="D172" s="194">
        <v>315058.69</v>
      </c>
      <c r="E172" s="194">
        <v>326913.98</v>
      </c>
      <c r="F172" s="45">
        <f t="shared" si="26"/>
        <v>103.76288303617336</v>
      </c>
    </row>
    <row r="173" spans="1:6" ht="12.75" customHeight="1" x14ac:dyDescent="0.2">
      <c r="A173" s="63">
        <v>3223</v>
      </c>
      <c r="B173" s="65" t="s">
        <v>347</v>
      </c>
      <c r="C173" s="247" t="s">
        <v>348</v>
      </c>
      <c r="D173" s="194">
        <v>94743.78</v>
      </c>
      <c r="E173" s="194">
        <v>109551.66</v>
      </c>
      <c r="F173" s="45">
        <f t="shared" si="26"/>
        <v>115.62939540727635</v>
      </c>
    </row>
    <row r="174" spans="1:6" ht="12.75" customHeight="1" x14ac:dyDescent="0.2">
      <c r="A174" s="63">
        <v>3224</v>
      </c>
      <c r="B174" s="65" t="s">
        <v>349</v>
      </c>
      <c r="C174" s="247" t="s">
        <v>350</v>
      </c>
      <c r="D174" s="194">
        <v>6383.55</v>
      </c>
      <c r="E174" s="194">
        <v>2500</v>
      </c>
      <c r="F174" s="45">
        <f t="shared" si="26"/>
        <v>39.163161563706716</v>
      </c>
    </row>
    <row r="175" spans="1:6" ht="12.75" customHeight="1" x14ac:dyDescent="0.2">
      <c r="A175" s="63">
        <v>3225</v>
      </c>
      <c r="B175" s="65" t="s">
        <v>351</v>
      </c>
      <c r="C175" s="247" t="s">
        <v>352</v>
      </c>
      <c r="D175" s="194">
        <v>10026.620000000001</v>
      </c>
      <c r="E175" s="194">
        <v>34537.050000000003</v>
      </c>
      <c r="F175" s="45">
        <f t="shared" si="26"/>
        <v>344.4535646110055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5904.33</v>
      </c>
      <c r="E177" s="194">
        <v>8795.73</v>
      </c>
      <c r="F177" s="45">
        <f t="shared" si="26"/>
        <v>148.97084004450971</v>
      </c>
    </row>
    <row r="178" spans="1:6" ht="12.75" customHeight="1" x14ac:dyDescent="0.2">
      <c r="A178" s="63">
        <v>323</v>
      </c>
      <c r="B178" s="65" t="s">
        <v>357</v>
      </c>
      <c r="C178" s="247" t="s">
        <v>358</v>
      </c>
      <c r="D178" s="60">
        <f t="shared" ref="D178:E178" si="35">SUM(D179:D187)</f>
        <v>249826.81</v>
      </c>
      <c r="E178" s="60">
        <f t="shared" si="35"/>
        <v>363663.07</v>
      </c>
      <c r="F178" s="45">
        <f t="shared" si="26"/>
        <v>145.56607035089627</v>
      </c>
    </row>
    <row r="179" spans="1:6" ht="12.75" customHeight="1" x14ac:dyDescent="0.2">
      <c r="A179" s="63">
        <v>3231</v>
      </c>
      <c r="B179" s="65" t="s">
        <v>359</v>
      </c>
      <c r="C179" s="247" t="s">
        <v>360</v>
      </c>
      <c r="D179" s="194">
        <v>16191.16</v>
      </c>
      <c r="E179" s="194">
        <v>15549.14</v>
      </c>
      <c r="F179" s="45">
        <f t="shared" si="26"/>
        <v>96.034749826448504</v>
      </c>
    </row>
    <row r="180" spans="1:6" ht="12.75" customHeight="1" x14ac:dyDescent="0.2">
      <c r="A180" s="63">
        <v>3232</v>
      </c>
      <c r="B180" s="65" t="s">
        <v>361</v>
      </c>
      <c r="C180" s="247" t="s">
        <v>362</v>
      </c>
      <c r="D180" s="194">
        <v>43576.5</v>
      </c>
      <c r="E180" s="194">
        <v>46171.39</v>
      </c>
      <c r="F180" s="45">
        <f t="shared" si="26"/>
        <v>105.95479214714352</v>
      </c>
    </row>
    <row r="181" spans="1:6" ht="12.75" customHeight="1" x14ac:dyDescent="0.2">
      <c r="A181" s="63">
        <v>3233</v>
      </c>
      <c r="B181" s="65" t="s">
        <v>363</v>
      </c>
      <c r="C181" s="247" t="s">
        <v>364</v>
      </c>
      <c r="D181" s="194">
        <v>11515.78</v>
      </c>
      <c r="E181" s="194">
        <v>10844.01</v>
      </c>
      <c r="F181" s="45">
        <f t="shared" si="26"/>
        <v>94.166526279592006</v>
      </c>
    </row>
    <row r="182" spans="1:6" ht="12.75" customHeight="1" x14ac:dyDescent="0.2">
      <c r="A182" s="63">
        <v>3234</v>
      </c>
      <c r="B182" s="65" t="s">
        <v>365</v>
      </c>
      <c r="C182" s="247" t="s">
        <v>366</v>
      </c>
      <c r="D182" s="194">
        <v>42630.75</v>
      </c>
      <c r="E182" s="194">
        <v>47792.31</v>
      </c>
      <c r="F182" s="45">
        <f t="shared" si="26"/>
        <v>112.10759838848719</v>
      </c>
    </row>
    <row r="183" spans="1:6" ht="12.75" customHeight="1" x14ac:dyDescent="0.2">
      <c r="A183" s="63">
        <v>3235</v>
      </c>
      <c r="B183" s="64" t="s">
        <v>367</v>
      </c>
      <c r="C183" s="247" t="s">
        <v>368</v>
      </c>
      <c r="D183" s="194">
        <v>30846.41</v>
      </c>
      <c r="E183" s="194">
        <v>44538.02</v>
      </c>
      <c r="F183" s="45">
        <f t="shared" si="26"/>
        <v>144.38639699076811</v>
      </c>
    </row>
    <row r="184" spans="1:6" ht="12.75" customHeight="1" x14ac:dyDescent="0.2">
      <c r="A184" s="63">
        <v>3236</v>
      </c>
      <c r="B184" s="64" t="s">
        <v>369</v>
      </c>
      <c r="C184" s="247" t="s">
        <v>370</v>
      </c>
      <c r="D184" s="194">
        <v>36463.040000000001</v>
      </c>
      <c r="E184" s="194">
        <v>74364.570000000007</v>
      </c>
      <c r="F184" s="45">
        <f t="shared" si="26"/>
        <v>203.9450632750314</v>
      </c>
    </row>
    <row r="185" spans="1:6" ht="12.75" customHeight="1" x14ac:dyDescent="0.2">
      <c r="A185" s="63">
        <v>3237</v>
      </c>
      <c r="B185" s="64" t="s">
        <v>371</v>
      </c>
      <c r="C185" s="247" t="s">
        <v>372</v>
      </c>
      <c r="D185" s="194">
        <v>52006.86</v>
      </c>
      <c r="E185" s="194">
        <v>99422.9</v>
      </c>
      <c r="F185" s="45">
        <f t="shared" si="26"/>
        <v>191.17266452925631</v>
      </c>
    </row>
    <row r="186" spans="1:6" ht="12.75" customHeight="1" x14ac:dyDescent="0.2">
      <c r="A186" s="63">
        <v>3238</v>
      </c>
      <c r="B186" s="64" t="s">
        <v>373</v>
      </c>
      <c r="C186" s="247" t="s">
        <v>374</v>
      </c>
      <c r="D186" s="194">
        <v>9743.73</v>
      </c>
      <c r="E186" s="194">
        <v>22797.39</v>
      </c>
      <c r="F186" s="45">
        <f t="shared" si="26"/>
        <v>233.96984522354379</v>
      </c>
    </row>
    <row r="187" spans="1:6" ht="12.75" customHeight="1" x14ac:dyDescent="0.2">
      <c r="A187" s="63">
        <v>3239</v>
      </c>
      <c r="B187" s="64" t="s">
        <v>375</v>
      </c>
      <c r="C187" s="247" t="s">
        <v>376</v>
      </c>
      <c r="D187" s="194">
        <v>6852.58</v>
      </c>
      <c r="E187" s="194">
        <v>2183.34</v>
      </c>
      <c r="F187" s="45">
        <f t="shared" si="26"/>
        <v>31.861576223845624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23433.48</v>
      </c>
      <c r="F189" s="45" t="str">
        <f>IF(D189&lt;&gt;0,IF(E189/D189&gt;=100,"&gt;&gt;100",E189/D189*100),"-")</f>
        <v>-</v>
      </c>
    </row>
    <row r="190" spans="1:6" ht="12.75" customHeight="1" x14ac:dyDescent="0.2">
      <c r="A190" s="70" t="s">
        <v>381</v>
      </c>
      <c r="B190" s="65" t="s">
        <v>382</v>
      </c>
      <c r="C190" s="277" t="s">
        <v>381</v>
      </c>
      <c r="D190" s="192"/>
      <c r="E190" s="192">
        <v>23433.48</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49169.54</v>
      </c>
      <c r="E194" s="60">
        <f t="shared" si="36"/>
        <v>68188.06</v>
      </c>
      <c r="F194" s="45">
        <f t="shared" si="26"/>
        <v>138.67947513846988</v>
      </c>
    </row>
    <row r="195" spans="1:6" ht="12.75" customHeight="1" x14ac:dyDescent="0.2">
      <c r="A195" s="63">
        <v>3291</v>
      </c>
      <c r="B195" s="183" t="s">
        <v>391</v>
      </c>
      <c r="C195" s="247" t="s">
        <v>392</v>
      </c>
      <c r="D195" s="194">
        <v>14588.14</v>
      </c>
      <c r="E195" s="194">
        <v>7897.1</v>
      </c>
      <c r="F195" s="45">
        <f t="shared" si="26"/>
        <v>54.133700389494486</v>
      </c>
    </row>
    <row r="196" spans="1:6" ht="12.75" customHeight="1" x14ac:dyDescent="0.2">
      <c r="A196" s="63">
        <v>3292</v>
      </c>
      <c r="B196" s="64" t="s">
        <v>393</v>
      </c>
      <c r="C196" s="247" t="s">
        <v>394</v>
      </c>
      <c r="D196" s="194">
        <v>6731.48</v>
      </c>
      <c r="E196" s="194">
        <v>11709.57</v>
      </c>
      <c r="F196" s="45">
        <f t="shared" si="26"/>
        <v>173.95238491386741</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2689.11</v>
      </c>
      <c r="E198" s="194">
        <v>3916.72</v>
      </c>
      <c r="F198" s="45">
        <f t="shared" si="26"/>
        <v>145.65116339606783</v>
      </c>
    </row>
    <row r="199" spans="1:6" ht="12.75" customHeight="1" x14ac:dyDescent="0.2">
      <c r="A199" s="63">
        <v>3295</v>
      </c>
      <c r="B199" s="64" t="s">
        <v>399</v>
      </c>
      <c r="C199" s="247" t="s">
        <v>400</v>
      </c>
      <c r="D199" s="194">
        <v>9456.77</v>
      </c>
      <c r="E199" s="194">
        <v>10799.29</v>
      </c>
      <c r="F199" s="45">
        <f t="shared" si="26"/>
        <v>114.19639052234538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15704.04</v>
      </c>
      <c r="E201" s="194">
        <v>33865.379999999997</v>
      </c>
      <c r="F201" s="45">
        <f t="shared" si="26"/>
        <v>215.64756584929734</v>
      </c>
    </row>
    <row r="202" spans="1:6" ht="12.75" customHeight="1" x14ac:dyDescent="0.2">
      <c r="A202" s="63">
        <v>34</v>
      </c>
      <c r="B202" s="183" t="s">
        <v>405</v>
      </c>
      <c r="C202" s="247" t="s">
        <v>406</v>
      </c>
      <c r="D202" s="60">
        <f t="shared" ref="D202:E202" si="37">D203+D208+D216</f>
        <v>3312.53</v>
      </c>
      <c r="E202" s="60">
        <f t="shared" si="37"/>
        <v>16788.5</v>
      </c>
      <c r="F202" s="45">
        <f t="shared" si="26"/>
        <v>506.81805145915655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11165.32</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v>11165.32</v>
      </c>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3312.53</v>
      </c>
      <c r="E216" s="60">
        <f t="shared" si="40"/>
        <v>5623.18</v>
      </c>
      <c r="F216" s="45">
        <f t="shared" si="26"/>
        <v>169.75483995616642</v>
      </c>
    </row>
    <row r="217" spans="1:6" ht="12.75" customHeight="1" x14ac:dyDescent="0.2">
      <c r="A217" s="63">
        <v>3431</v>
      </c>
      <c r="B217" s="182" t="s">
        <v>435</v>
      </c>
      <c r="C217" s="247" t="s">
        <v>436</v>
      </c>
      <c r="D217" s="194">
        <v>2120.02</v>
      </c>
      <c r="E217" s="194">
        <v>4877.29</v>
      </c>
      <c r="F217" s="45">
        <f t="shared" si="26"/>
        <v>230.05867869171044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1126.1500000000001</v>
      </c>
      <c r="E219" s="194">
        <v>613.16999999999996</v>
      </c>
      <c r="F219" s="45">
        <f t="shared" si="26"/>
        <v>54.448341695156053</v>
      </c>
    </row>
    <row r="220" spans="1:6" ht="12.75" customHeight="1" x14ac:dyDescent="0.2">
      <c r="A220" s="63">
        <v>3434</v>
      </c>
      <c r="B220" s="65" t="s">
        <v>441</v>
      </c>
      <c r="C220" s="247" t="s">
        <v>442</v>
      </c>
      <c r="D220" s="194">
        <v>66.36</v>
      </c>
      <c r="E220" s="194">
        <v>132.72</v>
      </c>
      <c r="F220" s="45">
        <f t="shared" si="26"/>
        <v>200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2429527.44</v>
      </c>
      <c r="E299" s="60">
        <f>E152-E297+E298</f>
        <v>2868841.1800000006</v>
      </c>
      <c r="F299" s="45">
        <f t="shared" si="68"/>
        <v>118.08227117615928</v>
      </c>
    </row>
    <row r="300" spans="1:6" ht="12.75" customHeight="1" x14ac:dyDescent="0.2">
      <c r="A300" s="63" t="s">
        <v>581</v>
      </c>
      <c r="B300" s="64" t="s">
        <v>592</v>
      </c>
      <c r="C300" s="247" t="s">
        <v>593</v>
      </c>
      <c r="D300" s="60">
        <f>IF(D6&gt;=D299,D6-D299,0)</f>
        <v>171739.60000000009</v>
      </c>
      <c r="E300" s="60">
        <f>IF(E6&gt;=E299,E6-E299,0)</f>
        <v>2420331.0099999988</v>
      </c>
      <c r="F300" s="45">
        <f t="shared" si="68"/>
        <v>1409.302810766997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169367.24</v>
      </c>
      <c r="E303" s="194">
        <v>424355.65</v>
      </c>
      <c r="F303" s="45">
        <f t="shared" si="68"/>
        <v>250.55356041699685</v>
      </c>
    </row>
    <row r="304" spans="1:6" ht="12.75" customHeight="1" x14ac:dyDescent="0.2">
      <c r="A304" s="63">
        <v>96</v>
      </c>
      <c r="B304" s="220" t="s">
        <v>600</v>
      </c>
      <c r="C304" s="247" t="s">
        <v>601</v>
      </c>
      <c r="D304" s="194">
        <v>100898.17</v>
      </c>
      <c r="E304" s="194">
        <v>198644.89</v>
      </c>
      <c r="F304" s="45">
        <f t="shared" si="68"/>
        <v>196.87660341114218</v>
      </c>
    </row>
    <row r="305" spans="1:6" ht="12" x14ac:dyDescent="0.2">
      <c r="A305" s="63">
        <v>9661</v>
      </c>
      <c r="B305" s="220" t="s">
        <v>602</v>
      </c>
      <c r="C305" s="247" t="s">
        <v>603</v>
      </c>
      <c r="D305" s="194">
        <v>67900.33</v>
      </c>
      <c r="E305" s="194">
        <v>115613.5</v>
      </c>
      <c r="F305" s="45">
        <f t="shared" si="68"/>
        <v>170.26942284374761</v>
      </c>
    </row>
    <row r="306" spans="1:6" ht="12.75" customHeight="1" x14ac:dyDescent="0.2">
      <c r="A306" s="249" t="s">
        <v>604</v>
      </c>
      <c r="B306" s="184" t="s">
        <v>605</v>
      </c>
      <c r="C306" s="250" t="s">
        <v>604</v>
      </c>
      <c r="D306" s="196">
        <v>385.13</v>
      </c>
      <c r="E306" s="196">
        <v>2114.94</v>
      </c>
      <c r="F306" s="61">
        <f t="shared" si="68"/>
        <v>549.14963778464414</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431349.81</v>
      </c>
      <c r="E360" s="60">
        <f t="shared" si="86"/>
        <v>3362062.19</v>
      </c>
      <c r="F360" s="45">
        <f t="shared" si="72"/>
        <v>779.42823018746662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82702.070000000007</v>
      </c>
      <c r="E373" s="60">
        <f t="shared" si="90"/>
        <v>354374.81</v>
      </c>
      <c r="F373" s="45">
        <f t="shared" si="72"/>
        <v>428.49569545236295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82702.070000000007</v>
      </c>
      <c r="E379" s="60">
        <f t="shared" si="92"/>
        <v>248594.09</v>
      </c>
      <c r="F379" s="45">
        <f t="shared" si="72"/>
        <v>300.58992477455519</v>
      </c>
    </row>
    <row r="380" spans="1:6" ht="12.75" customHeight="1" x14ac:dyDescent="0.2">
      <c r="A380" s="63">
        <v>4221</v>
      </c>
      <c r="B380" s="64" t="s">
        <v>647</v>
      </c>
      <c r="C380" s="247" t="s">
        <v>739</v>
      </c>
      <c r="D380" s="194">
        <v>18796.09</v>
      </c>
      <c r="E380" s="194">
        <v>25250.55</v>
      </c>
      <c r="F380" s="45">
        <f t="shared" si="72"/>
        <v>134.33937590211579</v>
      </c>
    </row>
    <row r="381" spans="1:6" ht="12.75" customHeight="1" x14ac:dyDescent="0.2">
      <c r="A381" s="63">
        <v>4222</v>
      </c>
      <c r="B381" s="64" t="s">
        <v>740</v>
      </c>
      <c r="C381" s="247" t="s">
        <v>741</v>
      </c>
      <c r="D381" s="194">
        <v>0</v>
      </c>
      <c r="E381" s="194">
        <v>94200</v>
      </c>
      <c r="F381" s="45" t="str">
        <f t="shared" si="72"/>
        <v>-</v>
      </c>
    </row>
    <row r="382" spans="1:6" ht="12.75" customHeight="1" x14ac:dyDescent="0.2">
      <c r="A382" s="63">
        <v>4223</v>
      </c>
      <c r="B382" s="64" t="s">
        <v>651</v>
      </c>
      <c r="C382" s="247" t="s">
        <v>742</v>
      </c>
      <c r="D382" s="194">
        <v>2990</v>
      </c>
      <c r="E382" s="194">
        <v>2930.21</v>
      </c>
      <c r="F382" s="45">
        <f t="shared" si="72"/>
        <v>98.00033444816053</v>
      </c>
    </row>
    <row r="383" spans="1:6" ht="12.75" customHeight="1" x14ac:dyDescent="0.2">
      <c r="A383" s="63">
        <v>4224</v>
      </c>
      <c r="B383" s="64" t="s">
        <v>653</v>
      </c>
      <c r="C383" s="247" t="s">
        <v>743</v>
      </c>
      <c r="D383" s="194">
        <v>46683.93</v>
      </c>
      <c r="E383" s="194">
        <v>55455.77</v>
      </c>
      <c r="F383" s="45">
        <f t="shared" si="72"/>
        <v>118.78984909796581</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14232.05</v>
      </c>
      <c r="E386" s="194">
        <v>70757.56</v>
      </c>
      <c r="F386" s="45">
        <f t="shared" si="72"/>
        <v>497.17054113778414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105780.72</v>
      </c>
      <c r="F388" s="45" t="str">
        <f t="shared" si="72"/>
        <v>-</v>
      </c>
    </row>
    <row r="389" spans="1:6" ht="12.75" customHeight="1" x14ac:dyDescent="0.2">
      <c r="A389" s="63">
        <v>4231</v>
      </c>
      <c r="B389" s="64" t="s">
        <v>665</v>
      </c>
      <c r="C389" s="247" t="s">
        <v>750</v>
      </c>
      <c r="D389" s="194">
        <v>0</v>
      </c>
      <c r="E389" s="194">
        <v>105780.72</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348647.74</v>
      </c>
      <c r="E412" s="60">
        <f t="shared" si="100"/>
        <v>3007687.38</v>
      </c>
      <c r="F412" s="45">
        <f t="shared" si="72"/>
        <v>862.67227201874312</v>
      </c>
    </row>
    <row r="413" spans="1:6" ht="12.75" customHeight="1" x14ac:dyDescent="0.2">
      <c r="A413" s="63">
        <v>451</v>
      </c>
      <c r="B413" s="64" t="s">
        <v>784</v>
      </c>
      <c r="C413" s="247" t="s">
        <v>785</v>
      </c>
      <c r="D413" s="194">
        <v>348647.74</v>
      </c>
      <c r="E413" s="194">
        <v>3007687.38</v>
      </c>
      <c r="F413" s="45">
        <f t="shared" si="72"/>
        <v>862.67227201874312</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431349.81</v>
      </c>
      <c r="E418" s="60">
        <f t="shared" si="102"/>
        <v>3362062.19</v>
      </c>
      <c r="F418" s="45">
        <f t="shared" si="72"/>
        <v>779.42823018746662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2601267.04</v>
      </c>
      <c r="E422" s="60">
        <f>E6+E308</f>
        <v>5289172.1899999995</v>
      </c>
      <c r="F422" s="45">
        <f t="shared" si="72"/>
        <v>203.33061191595309</v>
      </c>
    </row>
    <row r="423" spans="1:6" ht="12.75" customHeight="1" x14ac:dyDescent="0.2">
      <c r="A423" s="63" t="s">
        <v>581</v>
      </c>
      <c r="B423" s="64" t="s">
        <v>804</v>
      </c>
      <c r="C423" s="247" t="s">
        <v>805</v>
      </c>
      <c r="D423" s="60">
        <f t="shared" ref="D423:E423" si="103">D299+D360</f>
        <v>2860877.25</v>
      </c>
      <c r="E423" s="60">
        <f t="shared" si="103"/>
        <v>6230903.370000001</v>
      </c>
      <c r="F423" s="45">
        <f t="shared" si="72"/>
        <v>217.7969491700492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259610.20999999996</v>
      </c>
      <c r="E425" s="60">
        <f t="shared" si="105"/>
        <v>941731.18000000156</v>
      </c>
      <c r="F425" s="45">
        <f t="shared" si="72"/>
        <v>362.74812920493446</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169367.24</v>
      </c>
      <c r="E427" s="60">
        <f t="shared" si="107"/>
        <v>424355.65</v>
      </c>
      <c r="F427" s="45">
        <f t="shared" si="72"/>
        <v>250.55356041699685</v>
      </c>
    </row>
    <row r="428" spans="1:6" ht="24" x14ac:dyDescent="0.2">
      <c r="A428" s="249" t="s">
        <v>815</v>
      </c>
      <c r="B428" s="243" t="s">
        <v>816</v>
      </c>
      <c r="C428" s="250" t="s">
        <v>817</v>
      </c>
      <c r="D428" s="81">
        <f t="shared" ref="D428:E428" si="108">D304+D421</f>
        <v>100898.17</v>
      </c>
      <c r="E428" s="81">
        <f t="shared" si="108"/>
        <v>198644.89</v>
      </c>
      <c r="F428" s="61">
        <f t="shared" si="72"/>
        <v>196.87660341114218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4621.8</v>
      </c>
      <c r="E430" s="60">
        <f>E431+E466+E479+E491+E522</f>
        <v>1006933</v>
      </c>
      <c r="F430" s="45" t="str">
        <f t="shared" ref="F430:F651" si="109">IF(D430&lt;&gt;0,IF(E430/D430&gt;=100,"&gt;&gt;100",E430/D430*100),"-")</f>
        <v>&gt;&gt;100</v>
      </c>
    </row>
    <row r="431" spans="1:6" ht="24" x14ac:dyDescent="0.2">
      <c r="A431" s="63">
        <v>81</v>
      </c>
      <c r="B431" s="182" t="s">
        <v>821</v>
      </c>
      <c r="C431" s="247" t="s">
        <v>822</v>
      </c>
      <c r="D431" s="60">
        <f t="shared" ref="D431:E431" si="110">D432+D437+D440+D444+D445+D452+D457+D465</f>
        <v>4621.8</v>
      </c>
      <c r="E431" s="60">
        <f t="shared" si="110"/>
        <v>6933</v>
      </c>
      <c r="F431" s="45">
        <f t="shared" si="109"/>
        <v>150.0064909775412</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4621.8</v>
      </c>
      <c r="E452" s="60">
        <f t="shared" si="115"/>
        <v>6933</v>
      </c>
      <c r="F452" s="45">
        <f t="shared" si="109"/>
        <v>150.0064909775412</v>
      </c>
    </row>
    <row r="453" spans="1:6" ht="12.75" customHeight="1" x14ac:dyDescent="0.2">
      <c r="A453" s="63">
        <v>8163</v>
      </c>
      <c r="B453" s="64" t="s">
        <v>865</v>
      </c>
      <c r="C453" s="247" t="s">
        <v>866</v>
      </c>
      <c r="D453" s="194">
        <v>4621.8</v>
      </c>
      <c r="E453" s="194">
        <v>6933</v>
      </c>
      <c r="F453" s="45">
        <f t="shared" si="109"/>
        <v>150.0064909775412</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1000000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1000000</v>
      </c>
      <c r="F497" s="45" t="str">
        <f t="shared" si="109"/>
        <v>-</v>
      </c>
    </row>
    <row r="498" spans="1:6" ht="12.75" customHeight="1" x14ac:dyDescent="0.2">
      <c r="A498" s="63">
        <v>8422</v>
      </c>
      <c r="B498" s="64" t="s">
        <v>955</v>
      </c>
      <c r="C498" s="247" t="s">
        <v>956</v>
      </c>
      <c r="D498" s="194">
        <v>0</v>
      </c>
      <c r="E498" s="194">
        <v>1000000</v>
      </c>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4621.8</v>
      </c>
      <c r="E639" s="60">
        <f>IF(E430-E535&gt;=0,E430-E535,0)</f>
        <v>1006933</v>
      </c>
      <c r="F639" s="45" t="str">
        <f t="shared" si="109"/>
        <v>&gt;&gt;100</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2605888.84</v>
      </c>
      <c r="E643" s="60">
        <f>E422+E430</f>
        <v>6296105.1899999995</v>
      </c>
      <c r="F643" s="45">
        <f t="shared" si="109"/>
        <v>241.61065864958383</v>
      </c>
    </row>
    <row r="644" spans="1:6" ht="12.75" customHeight="1" x14ac:dyDescent="0.2">
      <c r="A644" s="63" t="s">
        <v>581</v>
      </c>
      <c r="B644" s="64" t="s">
        <v>1237</v>
      </c>
      <c r="C644" s="247" t="s">
        <v>1238</v>
      </c>
      <c r="D644" s="60">
        <f>D423+D535</f>
        <v>2860877.25</v>
      </c>
      <c r="E644" s="60">
        <f>E423+E535</f>
        <v>6230903.370000001</v>
      </c>
      <c r="F644" s="45">
        <f t="shared" si="109"/>
        <v>217.7969491700492</v>
      </c>
    </row>
    <row r="645" spans="1:6" ht="12.75" customHeight="1" x14ac:dyDescent="0.2">
      <c r="A645" s="63" t="s">
        <v>581</v>
      </c>
      <c r="B645" s="64" t="s">
        <v>1239</v>
      </c>
      <c r="C645" s="247" t="s">
        <v>1240</v>
      </c>
      <c r="D645" s="60">
        <f t="shared" ref="D645:E645" si="163">IF(D643&gt;=D644,D643-D644,0)</f>
        <v>0</v>
      </c>
      <c r="E645" s="60">
        <f t="shared" si="163"/>
        <v>65201.819999998435</v>
      </c>
      <c r="F645" s="45" t="str">
        <f t="shared" si="109"/>
        <v>-</v>
      </c>
    </row>
    <row r="646" spans="1:6" ht="12.75" customHeight="1" x14ac:dyDescent="0.2">
      <c r="A646" s="63" t="s">
        <v>581</v>
      </c>
      <c r="B646" s="64" t="s">
        <v>1241</v>
      </c>
      <c r="C646" s="247" t="s">
        <v>1242</v>
      </c>
      <c r="D646" s="60">
        <f t="shared" ref="D646:E646" si="164">IF(D644&gt;=D643,D644-D643,0)</f>
        <v>254988.41000000015</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169367.24</v>
      </c>
      <c r="E648" s="60">
        <f>IF(E427-E426+E642-E641&gt;=0,E427-E426+E642-E641,0)</f>
        <v>424355.65</v>
      </c>
      <c r="F648" s="45">
        <f t="shared" si="109"/>
        <v>250.55356041699685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424355.65000000014</v>
      </c>
      <c r="E650" s="60">
        <f t="shared" si="166"/>
        <v>359153.83000000159</v>
      </c>
      <c r="F650" s="45">
        <f t="shared" si="109"/>
        <v>84.63510029853532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179930.17</v>
      </c>
      <c r="E653" s="194">
        <v>1029438.56</v>
      </c>
      <c r="F653" s="45">
        <f t="shared" ref="F653:F740" si="167">IF(D653&lt;&gt;0,IF(E653/D653&gt;=100,"&gt;&gt;100",E653/D653*100),"-")</f>
        <v>572.13226664544368</v>
      </c>
    </row>
    <row r="654" spans="1:6" ht="12.75" customHeight="1" x14ac:dyDescent="0.2">
      <c r="A654" s="63" t="s">
        <v>1256</v>
      </c>
      <c r="B654" s="64" t="s">
        <v>1257</v>
      </c>
      <c r="C654" s="247" t="s">
        <v>1256</v>
      </c>
      <c r="D654" s="194">
        <v>6863596.7599999998</v>
      </c>
      <c r="E654" s="194">
        <v>10104780.73</v>
      </c>
      <c r="F654" s="45">
        <f t="shared" si="167"/>
        <v>147.22282038608574</v>
      </c>
    </row>
    <row r="655" spans="1:6" ht="12.75" customHeight="1" x14ac:dyDescent="0.2">
      <c r="A655" s="63" t="s">
        <v>1258</v>
      </c>
      <c r="B655" s="64" t="s">
        <v>1259</v>
      </c>
      <c r="C655" s="247" t="s">
        <v>1258</v>
      </c>
      <c r="D655" s="194">
        <v>6014088.3700000001</v>
      </c>
      <c r="E655" s="194">
        <v>11079738.02</v>
      </c>
      <c r="F655" s="45">
        <f t="shared" si="167"/>
        <v>184.22971759558629</v>
      </c>
    </row>
    <row r="656" spans="1:6" ht="24" x14ac:dyDescent="0.2">
      <c r="A656" s="63">
        <v>11</v>
      </c>
      <c r="B656" s="64" t="s">
        <v>1260</v>
      </c>
      <c r="C656" s="247" t="s">
        <v>1261</v>
      </c>
      <c r="D656" s="60">
        <f t="shared" ref="D656:E656" si="168">+D653+D654-D655</f>
        <v>1029438.5599999996</v>
      </c>
      <c r="E656" s="60">
        <f t="shared" si="168"/>
        <v>54481.270000001416</v>
      </c>
      <c r="F656" s="45">
        <f t="shared" si="167"/>
        <v>5.292328470773568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57</v>
      </c>
      <c r="E658" s="253">
        <v>60</v>
      </c>
      <c r="F658" s="45">
        <f t="shared" si="167"/>
        <v>105.26315789473684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49</v>
      </c>
      <c r="E660" s="253">
        <v>51</v>
      </c>
      <c r="F660" s="45">
        <f t="shared" si="167"/>
        <v>104.08163265306123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23919.360000000001</v>
      </c>
      <c r="E677" s="192">
        <v>10232.09</v>
      </c>
      <c r="F677" s="71">
        <f t="shared" si="167"/>
        <v>42.777440533525976</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23000</v>
      </c>
      <c r="E683" s="192"/>
      <c r="F683" s="71">
        <f t="shared" si="167"/>
        <v>0</v>
      </c>
    </row>
    <row r="684" spans="1:6" ht="24" x14ac:dyDescent="0.2">
      <c r="A684" s="70">
        <v>63613</v>
      </c>
      <c r="B684" s="182" t="s">
        <v>1317</v>
      </c>
      <c r="C684" s="278" t="s">
        <v>1318</v>
      </c>
      <c r="D684" s="192">
        <v>8000</v>
      </c>
      <c r="E684" s="192">
        <v>16000</v>
      </c>
      <c r="F684" s="71">
        <f t="shared" si="167"/>
        <v>200</v>
      </c>
    </row>
    <row r="685" spans="1:6" ht="24" x14ac:dyDescent="0.2">
      <c r="A685" s="63">
        <v>63622</v>
      </c>
      <c r="B685" s="244" t="s">
        <v>1319</v>
      </c>
      <c r="C685" s="247" t="s">
        <v>1320</v>
      </c>
      <c r="D685" s="194">
        <v>296141.09000000003</v>
      </c>
      <c r="E685" s="194">
        <v>0</v>
      </c>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66302.97</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1522260.42</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145883.15</v>
      </c>
      <c r="E724" s="192">
        <v>155315.75</v>
      </c>
      <c r="F724" s="71">
        <f t="shared" si="167"/>
        <v>106.46585983370937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1400</v>
      </c>
      <c r="E732" s="192">
        <v>0</v>
      </c>
      <c r="F732" s="71">
        <f t="shared" si="167"/>
        <v>0</v>
      </c>
    </row>
    <row r="733" spans="1:6" ht="12.75" customHeight="1" x14ac:dyDescent="0.2">
      <c r="A733" s="70">
        <v>31215</v>
      </c>
      <c r="B733" s="65" t="s">
        <v>1395</v>
      </c>
      <c r="C733" s="278" t="s">
        <v>1396</v>
      </c>
      <c r="D733" s="192">
        <v>662.16</v>
      </c>
      <c r="E733" s="192">
        <v>0</v>
      </c>
      <c r="F733" s="71">
        <f t="shared" si="167"/>
        <v>0</v>
      </c>
    </row>
    <row r="734" spans="1:6" ht="12.75" customHeight="1" x14ac:dyDescent="0.2">
      <c r="A734" s="70">
        <v>32121</v>
      </c>
      <c r="B734" s="65" t="s">
        <v>1397</v>
      </c>
      <c r="C734" s="278" t="s">
        <v>1398</v>
      </c>
      <c r="D734" s="192">
        <v>8487.18</v>
      </c>
      <c r="E734" s="192">
        <v>11824.6</v>
      </c>
      <c r="F734" s="71">
        <f t="shared" si="167"/>
        <v>139.3230731526844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43.8</v>
      </c>
      <c r="E736" s="194">
        <v>0</v>
      </c>
      <c r="F736" s="45">
        <f t="shared" si="167"/>
        <v>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14983.33</v>
      </c>
      <c r="E738" s="194">
        <v>18782.63</v>
      </c>
      <c r="F738" s="45">
        <f t="shared" si="167"/>
        <v>125.35684657549425</v>
      </c>
    </row>
    <row r="739" spans="1:6" ht="12.75" customHeight="1" x14ac:dyDescent="0.2">
      <c r="A739" s="70" t="s">
        <v>1407</v>
      </c>
      <c r="B739" s="65" t="s">
        <v>1408</v>
      </c>
      <c r="C739" s="278" t="s">
        <v>1407</v>
      </c>
      <c r="D739" s="192">
        <v>0</v>
      </c>
      <c r="E739" s="192">
        <v>5362.24</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14588.14</v>
      </c>
      <c r="E741" s="192">
        <v>7897.1</v>
      </c>
      <c r="F741" s="71">
        <f t="shared" ref="F741:F1006" si="169">IF(D741&lt;&gt;0,IF(E741/D741&gt;=100,"&gt;&gt;100",E741/D741*100),"-")</f>
        <v>54.133700389494486</v>
      </c>
    </row>
    <row r="742" spans="1:6" ht="12.75" customHeight="1" x14ac:dyDescent="0.2">
      <c r="A742" s="70" t="s">
        <v>1413</v>
      </c>
      <c r="B742" s="65" t="s">
        <v>1414</v>
      </c>
      <c r="C742" s="278" t="s">
        <v>1413</v>
      </c>
      <c r="D742" s="192">
        <v>0</v>
      </c>
      <c r="E742" s="192">
        <v>31.06</v>
      </c>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v>11165.32</v>
      </c>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4621.8</v>
      </c>
      <c r="E883" s="194">
        <v>6933</v>
      </c>
      <c r="F883" s="45">
        <f t="shared" si="169"/>
        <v>150.0064909775412</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v>1000000</v>
      </c>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81"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1744982.2500000002</v>
      </c>
      <c r="E6" s="180">
        <f t="shared" si="0"/>
        <v>451436.83999999997</v>
      </c>
      <c r="F6" s="181">
        <f t="shared" ref="F6:F298" si="1">IF(D6&gt;0,IF(E6/D6&gt;=100,"&gt;&gt;100",E6/D6*100),"-")</f>
        <v>25.870569170545998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606416.6100000001</v>
      </c>
      <c r="E7" s="79">
        <f t="shared" si="2"/>
        <v>189804.31</v>
      </c>
      <c r="F7" s="71">
        <f t="shared" si="1"/>
        <v>31.299325722624911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2208.98</v>
      </c>
      <c r="E10" s="192">
        <v>2208.98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2208.98</v>
      </c>
      <c r="E11" s="192">
        <v>2208.98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141149.92000000004</v>
      </c>
      <c r="E12" s="79">
        <f t="shared" si="3"/>
        <v>103912.74000000002</v>
      </c>
      <c r="F12" s="71">
        <f t="shared" si="1"/>
        <v>73.618702724025624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137434.31000000006</v>
      </c>
      <c r="E19" s="79">
        <f t="shared" si="5"/>
        <v>5506.7800000000279</v>
      </c>
      <c r="F19" s="71">
        <f t="shared" si="1"/>
        <v>4.0068451611537368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250160.56</v>
      </c>
      <c r="E20" s="192">
        <v>261281.11</v>
      </c>
      <c r="F20" s="71">
        <f t="shared" si="1"/>
        <v>104.44536500877678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31899.98</v>
      </c>
      <c r="E21" s="192">
        <v>80781.89</v>
      </c>
      <c r="F21" s="71">
        <f t="shared" si="1"/>
        <v>253.23492365825933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30901.29</v>
      </c>
      <c r="E22" s="192">
        <v>31682.21</v>
      </c>
      <c r="F22" s="71">
        <f t="shared" si="1"/>
        <v>102.52714368882334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326029.43</v>
      </c>
      <c r="E23" s="192">
        <v>376399.3</v>
      </c>
      <c r="F23" s="71">
        <f t="shared" si="1"/>
        <v>115.4494856491943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18035.84</v>
      </c>
      <c r="E24" s="192">
        <v>18035.84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59079.19</v>
      </c>
      <c r="E25" s="192">
        <v>59079.19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635770.19999999995</v>
      </c>
      <c r="E26" s="192">
        <v>665979.42000000004</v>
      </c>
      <c r="F26" s="71">
        <f t="shared" si="1"/>
        <v>104.75159420809597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1214442.18</v>
      </c>
      <c r="E28" s="192">
        <v>1487732.18</v>
      </c>
      <c r="F28" s="71">
        <f t="shared" si="1"/>
        <v>122.50333564665878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1056.739999999998</v>
      </c>
      <c r="E29" s="79">
        <f t="shared" si="6"/>
        <v>95842.09</v>
      </c>
      <c r="F29" s="71">
        <f t="shared" si="1"/>
        <v>9069.5999015841335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47523.47</v>
      </c>
      <c r="E30" s="192">
        <v>153304.19</v>
      </c>
      <c r="F30" s="71">
        <f t="shared" si="1"/>
        <v>322.58627158328295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46466.73</v>
      </c>
      <c r="E34" s="192">
        <v>57462.1</v>
      </c>
      <c r="F34" s="71">
        <f t="shared" si="1"/>
        <v>123.66288740352505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2632.09</v>
      </c>
      <c r="E35" s="79">
        <f t="shared" si="7"/>
        <v>2537.09</v>
      </c>
      <c r="F35" s="71">
        <f t="shared" si="1"/>
        <v>96.390700925880196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488.27</v>
      </c>
      <c r="E36" s="192">
        <v>488.27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2945.78</v>
      </c>
      <c r="E37" s="192">
        <v>2945.78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801.96</v>
      </c>
      <c r="E40" s="192">
        <v>896.96</v>
      </c>
      <c r="F40" s="71">
        <f t="shared" si="1"/>
        <v>111.84597735547908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26.780000000006112</v>
      </c>
      <c r="E45" s="79">
        <f t="shared" si="9"/>
        <v>26.780000000006112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41453.64</v>
      </c>
      <c r="E47" s="192">
        <v>41453.64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22386.38</v>
      </c>
      <c r="E48" s="192">
        <v>22386.38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63813.24</v>
      </c>
      <c r="E50" s="192">
        <v>63813.24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206356.49</v>
      </c>
      <c r="E54" s="192">
        <v>229808.64000000001</v>
      </c>
      <c r="F54" s="71">
        <f t="shared" si="1"/>
        <v>111.36487153856902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206356.49</v>
      </c>
      <c r="E55" s="192">
        <v>229808.64000000001</v>
      </c>
      <c r="F55" s="71">
        <f t="shared" si="1"/>
        <v>111.36487153856902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461219.42</v>
      </c>
      <c r="E56" s="79">
        <f t="shared" si="11"/>
        <v>80388.27</v>
      </c>
      <c r="F56" s="71">
        <f t="shared" si="1"/>
        <v>17.42950676274646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461219.42</v>
      </c>
      <c r="E57" s="192">
        <v>80388.27</v>
      </c>
      <c r="F57" s="71">
        <f t="shared" si="1"/>
        <v>17.42950676274646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4047.27</v>
      </c>
      <c r="E63" s="79">
        <f>SUM(E64:E68)</f>
        <v>5503.3</v>
      </c>
      <c r="F63" s="71">
        <f>IF(D63&gt;0,IF(E63/D63&gt;=100,"&gt;&gt;100",E63/D63*100),"-")</f>
        <v>135.9756082495114</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4047.27</v>
      </c>
      <c r="E64" s="192">
        <v>5503.3</v>
      </c>
      <c r="F64" s="71">
        <f t="shared" si="1"/>
        <v>135.9756082495114</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1138565.6400000001</v>
      </c>
      <c r="E69" s="79">
        <f>E70+E82+E88+E119+E135+E147+E165+E171</f>
        <v>261632.53</v>
      </c>
      <c r="F69" s="71">
        <f t="shared" si="1"/>
        <v>22.97913451876169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1029438.56</v>
      </c>
      <c r="E70" s="79">
        <f t="shared" si="12"/>
        <v>54481.270000000004</v>
      </c>
      <c r="F70" s="71">
        <f t="shared" si="1"/>
        <v>5.2923284707734286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993792.78</v>
      </c>
      <c r="E71" s="79">
        <f t="shared" si="13"/>
        <v>1.33</v>
      </c>
      <c r="F71" s="71">
        <f t="shared" si="1"/>
        <v>1.3383071670132279E-4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993792.78</v>
      </c>
      <c r="E73" s="192">
        <v>1.33</v>
      </c>
      <c r="F73" s="71">
        <f t="shared" si="1"/>
        <v>1.3383071670132279E-4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35645.78</v>
      </c>
      <c r="E80" s="192">
        <v>54479.94</v>
      </c>
      <c r="F80" s="71">
        <f t="shared" si="1"/>
        <v>152.83699781573023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10066</v>
      </c>
      <c r="E82" s="79">
        <f>SUM(E83:E85)-E86+E87</f>
        <v>14803.89</v>
      </c>
      <c r="F82" s="71">
        <f t="shared" si="1"/>
        <v>147.06824955295053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10066</v>
      </c>
      <c r="E87" s="192">
        <v>14803.89</v>
      </c>
      <c r="F87" s="71">
        <f t="shared" si="1"/>
        <v>147.06824955295053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6933</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6933</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6933</v>
      </c>
      <c r="E98" s="192"/>
      <c r="F98" s="71">
        <f t="shared" si="1"/>
        <v>0</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92128.080000000016</v>
      </c>
      <c r="E147" s="79">
        <f t="shared" si="24"/>
        <v>192347.37</v>
      </c>
      <c r="F147" s="71">
        <f t="shared" si="1"/>
        <v>208.78256661812551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26523.01</v>
      </c>
      <c r="E160" s="192">
        <v>74826.75</v>
      </c>
      <c r="F160" s="71">
        <f t="shared" si="1"/>
        <v>282.12012889939717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65252.12</v>
      </c>
      <c r="E161" s="192">
        <v>115405.68</v>
      </c>
      <c r="F161" s="71">
        <f t="shared" si="1"/>
        <v>176.86119623393077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385.13</v>
      </c>
      <c r="E162" s="192">
        <v>2114.94</v>
      </c>
      <c r="F162" s="71">
        <f t="shared" si="1"/>
        <v>549.14963778464414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32.18</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1744982.25</v>
      </c>
      <c r="E176" s="79">
        <f>E177+E251</f>
        <v>451436.83999999973</v>
      </c>
      <c r="F176" s="71">
        <f t="shared" si="1"/>
        <v>25.870569170545988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1457449.1500000001</v>
      </c>
      <c r="E177" s="79">
        <f>E178+E197+E203+E219+E247+E248</f>
        <v>1425956.5299999998</v>
      </c>
      <c r="F177" s="71">
        <f t="shared" si="1"/>
        <v>97.839195967831856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1192903.32</v>
      </c>
      <c r="E178" s="79">
        <f>SUM(E179:E181)+E185+E186+SUM(E194:E196)</f>
        <v>286477.20999999996</v>
      </c>
      <c r="F178" s="71">
        <f t="shared" si="1"/>
        <v>24.015123874414225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141985.01</v>
      </c>
      <c r="E179" s="192">
        <v>157815.71</v>
      </c>
      <c r="F179" s="71">
        <f t="shared" si="1"/>
        <v>111.14955726664384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191849.93</v>
      </c>
      <c r="E180" s="192">
        <v>86168.76</v>
      </c>
      <c r="F180" s="71">
        <f t="shared" si="1"/>
        <v>44.914668459873816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825.28</v>
      </c>
      <c r="E181" s="79">
        <f t="shared" si="28"/>
        <v>12097.56</v>
      </c>
      <c r="F181" s="71">
        <f t="shared" si="1"/>
        <v>1465.873400542846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11165.32</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825.28</v>
      </c>
      <c r="E184" s="192">
        <v>932.24</v>
      </c>
      <c r="F184" s="71">
        <f t="shared" si="1"/>
        <v>112.96044978673905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858243.1</v>
      </c>
      <c r="E196" s="192">
        <v>30395.18</v>
      </c>
      <c r="F196" s="71">
        <f t="shared" si="1"/>
        <v>3.5415583300349289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264545.83</v>
      </c>
      <c r="E197" s="79">
        <f>SUM(E198:E202)</f>
        <v>40344.67</v>
      </c>
      <c r="F197" s="71">
        <f t="shared" si="1"/>
        <v>15.250540898716865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264545.83</v>
      </c>
      <c r="E199" s="192">
        <v>40344.67</v>
      </c>
      <c r="F199" s="71">
        <f t="shared" ref="F199:F202" si="30">IF(D199&gt;0,IF(E199/D199&gt;=100,"&gt;&gt;100",E199/D199*100),"-")</f>
        <v>15.250540898716865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1000000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1000000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1000000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99134.65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287533.09999999998</v>
      </c>
      <c r="E251" s="79">
        <f>+E252+E255-E264+E274+E291</f>
        <v>-974519.69000000006</v>
      </c>
      <c r="F251" s="71">
        <f t="shared" si="1"/>
        <v>-338.92434992701715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610990.57999999996</v>
      </c>
      <c r="E252" s="79">
        <f>E253-E254</f>
        <v>-814010.75</v>
      </c>
      <c r="F252" s="71">
        <f t="shared" si="1"/>
        <v>-133.22803601980246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610990.57999999996</v>
      </c>
      <c r="E253" s="192">
        <v>185989.25</v>
      </c>
      <c r="F253" s="71">
        <f t="shared" si="1"/>
        <v>30.440608429674974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1000000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-424355.65</v>
      </c>
      <c r="E255" s="79">
        <f>E256-E260</f>
        <v>-359153.83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424355.65</v>
      </c>
      <c r="E260" s="79">
        <f>SUM(E261:E263)</f>
        <v>359153.83</v>
      </c>
      <c r="F260" s="71">
        <f t="shared" si="1"/>
        <v>84.635100298534965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424355.65</v>
      </c>
      <c r="E261" s="192">
        <v>359153.83</v>
      </c>
      <c r="F261" s="71">
        <f t="shared" si="1"/>
        <v>84.635100298534965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100898.17000000001</v>
      </c>
      <c r="E274" s="79">
        <f>SUM(E275:E277)+SUM(E286:E290)</f>
        <v>198644.89</v>
      </c>
      <c r="F274" s="71">
        <f t="shared" si="1"/>
        <v>196.87660341114213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32612.71</v>
      </c>
      <c r="E287" s="192">
        <v>80916.45</v>
      </c>
      <c r="F287" s="71">
        <f t="shared" si="39"/>
        <v>248.11323560660861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67900.33</v>
      </c>
      <c r="E288" s="192">
        <v>115613.5</v>
      </c>
      <c r="F288" s="71">
        <f t="shared" si="39"/>
        <v>170.26942284374761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385.13</v>
      </c>
      <c r="E289" s="192">
        <v>2114.94</v>
      </c>
      <c r="F289" s="71">
        <f t="shared" si="39"/>
        <v>549.14963778464414</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7989768.6200000001</v>
      </c>
      <c r="E297" s="79">
        <f t="shared" si="42"/>
        <v>11175396.699999999</v>
      </c>
      <c r="F297" s="71">
        <f t="shared" si="1"/>
        <v>139.87134335812593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7989768.6200000001</v>
      </c>
      <c r="E298" s="193">
        <v>11175396.699999999</v>
      </c>
      <c r="F298" s="75">
        <f t="shared" si="1"/>
        <v>139.87134335812593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6933</v>
      </c>
      <c r="E300" s="192">
        <v>0</v>
      </c>
      <c r="F300" s="71">
        <f t="shared" ref="F300:F365" si="43">IF(D300&gt;0,IF(E300/D300&gt;=100,"&gt;&gt;100",E300/D300*100),"-")</f>
        <v>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92160.26</v>
      </c>
      <c r="E302" s="192">
        <v>190232.43</v>
      </c>
      <c r="F302" s="71">
        <f t="shared" si="43"/>
        <v>206.41481480195475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2114.94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5503.9</v>
      </c>
      <c r="E308" s="192">
        <v>11591.79</v>
      </c>
      <c r="F308" s="71">
        <f t="shared" si="43"/>
        <v>210.61047620777998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4562.1000000000004</v>
      </c>
      <c r="E309" s="192">
        <v>3212.1</v>
      </c>
      <c r="F309" s="71">
        <f t="shared" si="43"/>
        <v>70.4083645689485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138227.88</v>
      </c>
      <c r="E336" s="192">
        <v>35559.919999999998</v>
      </c>
      <c r="F336" s="71">
        <f t="shared" si="43"/>
        <v>25.725577213511485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1054675.44</v>
      </c>
      <c r="E337" s="192">
        <v>250917.29</v>
      </c>
      <c r="F337" s="71">
        <f t="shared" si="43"/>
        <v>23.790948426750131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4528.21</v>
      </c>
      <c r="E338" s="192">
        <v>35794.67</v>
      </c>
      <c r="F338" s="71">
        <f t="shared" si="43"/>
        <v>790.48166935720724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260017.62</v>
      </c>
      <c r="E339" s="192">
        <v>4550</v>
      </c>
      <c r="F339" s="71">
        <f t="shared" si="43"/>
        <v>1.7498814118827792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1000000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775617.87</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39286.97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59847.68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7728748.7199999997</v>
      </c>
      <c r="E387" s="192">
        <v>10986033.82</v>
      </c>
      <c r="F387" s="71">
        <f t="shared" si="44"/>
        <v>142.14505113319302</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8490.18</v>
      </c>
      <c r="E392" s="288">
        <v>8490.18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252529.72</v>
      </c>
      <c r="E397" s="284">
        <v>180872.7</v>
      </c>
      <c r="F397" s="289">
        <f t="shared" si="44"/>
        <v>71.624322079793217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04" sqref="E10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2860877.2499999995</v>
      </c>
      <c r="E89" s="60">
        <f t="shared" si="17"/>
        <v>6230903.3700000001</v>
      </c>
      <c r="F89" s="45">
        <f t="shared" si="1"/>
        <v>217.7969491700492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2465779.5099999998</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2465779.5099999998</v>
      </c>
      <c r="E95" s="194"/>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78971.649999999994</v>
      </c>
      <c r="E104" s="194">
        <v>6230903.3700000001</v>
      </c>
      <c r="F104" s="45">
        <f t="shared" si="1"/>
        <v>7890.0508853493629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316126.09000000003</v>
      </c>
      <c r="E106" s="194"/>
      <c r="F106" s="45">
        <f t="shared" si="1"/>
        <v>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2860877.2499999995</v>
      </c>
      <c r="E141" s="81">
        <f t="shared" si="28"/>
        <v>6230903.3700000001</v>
      </c>
      <c r="F141" s="61">
        <f t="shared" si="1"/>
        <v>217.7969491700492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B25" sqref="B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3414976.01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26457.48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26457.48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26457.48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3388518.53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3388518.53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3388518.53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1457449.15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10976466.550000001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4254305.1900000004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1831122.08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1134209.55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12579.45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1276394.1100000001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2933020.87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1000000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1000000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2789140.49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11007959.169999998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5160731.2999999989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1815291.38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1239890.72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1307.17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2104242.0299999998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3157222.03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2690005.84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1425956.5300000031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71354.59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35559.920000000006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34779.480000000003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34779.480000000003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780.44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780.44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35794.67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35794.67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1354601.94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250917.29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4550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99134.65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43530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cp:lastModifiedBy>
  <cp:lastPrinted>2026-02-06T12:01:21Z</cp:lastPrinted>
  <dcterms:created xsi:type="dcterms:W3CDTF">2022-04-01T05:14:30Z</dcterms:created>
  <dcterms:modified xsi:type="dcterms:W3CDTF">2026-02-06T12:13:56Z</dcterms:modified>
</cp:coreProperties>
</file>